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111111коммерческие\Rich led\"/>
    </mc:Choice>
  </mc:AlternateContent>
  <bookViews>
    <workbookView xWindow="0" yWindow="0" windowWidth="28800" windowHeight="12330" tabRatio="839"/>
  </bookViews>
  <sheets>
    <sheet name="Гирлянды Нить" sheetId="6" r:id="rId1"/>
  </sheets>
  <definedNames>
    <definedName name="_xlnm.Print_Area" localSheetId="0">'Гирлянды Нить'!$A$3:$J$643</definedName>
  </definedNames>
  <calcPr calcId="162913"/>
</workbook>
</file>

<file path=xl/calcChain.xml><?xml version="1.0" encoding="utf-8"?>
<calcChain xmlns="http://schemas.openxmlformats.org/spreadsheetml/2006/main">
  <c r="J636" i="6" l="1"/>
  <c r="J635" i="6"/>
  <c r="J634" i="6"/>
  <c r="J633" i="6"/>
  <c r="J632" i="6"/>
  <c r="J631" i="6"/>
  <c r="J572" i="6" l="1"/>
  <c r="J571" i="6"/>
  <c r="J567" i="6"/>
  <c r="J536" i="6"/>
  <c r="J520" i="6"/>
  <c r="J487" i="6"/>
  <c r="J479" i="6"/>
  <c r="J477" i="6"/>
  <c r="J469" i="6"/>
  <c r="J465" i="6"/>
  <c r="J456" i="6"/>
  <c r="J450" i="6"/>
  <c r="J449" i="6"/>
  <c r="J447" i="6"/>
  <c r="J446" i="6"/>
  <c r="J444" i="6"/>
  <c r="J435" i="6"/>
  <c r="J433" i="6"/>
  <c r="J423" i="6"/>
  <c r="J414" i="6"/>
  <c r="J406" i="6"/>
  <c r="J404" i="6"/>
  <c r="J401" i="6"/>
  <c r="J393" i="6"/>
  <c r="J392" i="6"/>
  <c r="J390" i="6"/>
  <c r="J389" i="6"/>
  <c r="J381" i="6"/>
  <c r="J379" i="6"/>
  <c r="J378" i="6"/>
  <c r="J370" i="6"/>
  <c r="J360" i="6"/>
  <c r="J358" i="6"/>
  <c r="J357" i="6"/>
  <c r="J350" i="6"/>
  <c r="J348" i="6"/>
  <c r="J347" i="6"/>
  <c r="J339" i="6"/>
  <c r="J337" i="6"/>
  <c r="J336" i="6"/>
  <c r="J326" i="6"/>
  <c r="J324" i="6"/>
  <c r="J323" i="6"/>
  <c r="J313" i="6"/>
  <c r="J311" i="6"/>
  <c r="J310" i="6"/>
  <c r="J303" i="6"/>
  <c r="J293" i="6"/>
  <c r="J270" i="6"/>
  <c r="J267" i="6"/>
  <c r="J241" i="6"/>
  <c r="J238" i="6"/>
  <c r="J236" i="6"/>
  <c r="J229" i="6"/>
  <c r="J228" i="6"/>
  <c r="J226" i="6"/>
  <c r="J218" i="6"/>
  <c r="J213" i="6"/>
  <c r="J211" i="6"/>
  <c r="J207" i="6"/>
  <c r="J205" i="6"/>
  <c r="J204" i="6"/>
  <c r="J203" i="6"/>
  <c r="J196" i="6"/>
  <c r="J194" i="6"/>
  <c r="J191" i="6"/>
  <c r="J188" i="6"/>
  <c r="J185" i="6"/>
  <c r="J181" i="6"/>
  <c r="J180" i="6"/>
  <c r="J175" i="6"/>
  <c r="J171" i="6"/>
  <c r="J169" i="6"/>
  <c r="J168" i="6"/>
  <c r="J167" i="6"/>
  <c r="J166" i="6"/>
  <c r="J164" i="6"/>
  <c r="J163" i="6"/>
  <c r="J155" i="6"/>
  <c r="J153" i="6"/>
  <c r="J152" i="6"/>
  <c r="J140" i="6"/>
  <c r="J139" i="6"/>
  <c r="J20" i="6" l="1"/>
  <c r="J27" i="6" l="1"/>
  <c r="J26" i="6"/>
  <c r="J25" i="6"/>
  <c r="J24" i="6"/>
  <c r="J14" i="6"/>
  <c r="J108" i="6" l="1"/>
  <c r="J98" i="6"/>
  <c r="J78" i="6"/>
  <c r="J77" i="6"/>
  <c r="J76" i="6"/>
  <c r="J75" i="6"/>
  <c r="J65" i="6"/>
  <c r="J64" i="6"/>
  <c r="J63" i="6"/>
  <c r="J62" i="6"/>
  <c r="J39" i="6"/>
  <c r="J38" i="6"/>
  <c r="J37" i="6"/>
  <c r="J36" i="6"/>
  <c r="J50" i="6"/>
  <c r="J49" i="6"/>
  <c r="J48" i="6"/>
  <c r="J47" i="6"/>
  <c r="J121" i="6" l="1"/>
  <c r="J110" i="6" l="1"/>
  <c r="J134" i="6" l="1"/>
  <c r="J132" i="6"/>
  <c r="J123" i="6"/>
  <c r="J102" i="6"/>
  <c r="J92" i="6"/>
  <c r="J90" i="6"/>
  <c r="J112" i="6"/>
  <c r="J80" i="6"/>
  <c r="J88" i="6"/>
  <c r="J67" i="6"/>
  <c r="J54" i="6"/>
  <c r="J41" i="6"/>
  <c r="J29" i="6"/>
  <c r="J5" i="6"/>
</calcChain>
</file>

<file path=xl/sharedStrings.xml><?xml version="1.0" encoding="utf-8"?>
<sst xmlns="http://schemas.openxmlformats.org/spreadsheetml/2006/main" count="2312" uniqueCount="785">
  <si>
    <t>RL-i3*0.5-T/R</t>
  </si>
  <si>
    <t>RL-i3*0.5-T/Y</t>
  </si>
  <si>
    <t>RL-i3*0.5-T/B</t>
  </si>
  <si>
    <t>RL-i3*0.5-T/M</t>
  </si>
  <si>
    <t>RL-i3*0.5-T/W</t>
  </si>
  <si>
    <t>RL-i3*0.5-T/WW</t>
  </si>
  <si>
    <t>RL-i3*0.5-T/P</t>
  </si>
  <si>
    <t>RL-i3*0.5-T/V</t>
  </si>
  <si>
    <t>RL-i3*0.5-T/BW</t>
  </si>
  <si>
    <t>красный</t>
  </si>
  <si>
    <t>желтый</t>
  </si>
  <si>
    <t>синий</t>
  </si>
  <si>
    <t>мульти</t>
  </si>
  <si>
    <t>зеленый</t>
  </si>
  <si>
    <t>белый</t>
  </si>
  <si>
    <t>теплый белый</t>
  </si>
  <si>
    <t>розовый</t>
  </si>
  <si>
    <t>фиолет.</t>
  </si>
  <si>
    <t>синий + белый</t>
  </si>
  <si>
    <t>RL-i3*0.5-T/G</t>
  </si>
  <si>
    <t>RL-C2*3-T/R</t>
  </si>
  <si>
    <t>RL-C2*3-T/Y</t>
  </si>
  <si>
    <t>RL-C2*3-T/B</t>
  </si>
  <si>
    <t>RL-C2*3-T/W</t>
  </si>
  <si>
    <t>RL-C2*3-T/WW</t>
  </si>
  <si>
    <t>RL-C2*3-T/BW</t>
  </si>
  <si>
    <t>RL-C2*6-B/R</t>
  </si>
  <si>
    <t>RL-C2*6-B/Y</t>
  </si>
  <si>
    <t>RL-C2*6-B/B</t>
  </si>
  <si>
    <t>RL-C2*6-B/G</t>
  </si>
  <si>
    <t>RL-C2*9-B/R</t>
  </si>
  <si>
    <t>RL-C2*9-B/Y</t>
  </si>
  <si>
    <t>RL-C2*9-B/B</t>
  </si>
  <si>
    <t>RL-C2*9-B/M</t>
  </si>
  <si>
    <t>RL-C2*9-B/G</t>
  </si>
  <si>
    <t>RL-MT0.8-B</t>
  </si>
  <si>
    <t>RL-MT0.8-W</t>
  </si>
  <si>
    <t>RL-SF40-B</t>
  </si>
  <si>
    <t>RL-SF40-W</t>
  </si>
  <si>
    <t>RL-N2*1.5-T/R</t>
  </si>
  <si>
    <t>RL-N2*1.5-T/Y</t>
  </si>
  <si>
    <t>RL-N2*1.5-T/B</t>
  </si>
  <si>
    <t>RL-N2*1.5-T/M</t>
  </si>
  <si>
    <t>RL-N2*1.5-T/G</t>
  </si>
  <si>
    <t>RL-N2*1.5-T/W</t>
  </si>
  <si>
    <t>RL-N2*1.5-T/WW</t>
  </si>
  <si>
    <t>RL-N2*3-T/R</t>
  </si>
  <si>
    <t>RL-N2*3-T/Y</t>
  </si>
  <si>
    <t>RL-N2*3-T/B</t>
  </si>
  <si>
    <t>RL-N2*3-T/M</t>
  </si>
  <si>
    <t>RL-N2*3-T/G</t>
  </si>
  <si>
    <t>RL-N2*3-T/W</t>
  </si>
  <si>
    <t>RL-N2*3-T/WW</t>
  </si>
  <si>
    <t>черный</t>
  </si>
  <si>
    <t>RGB</t>
  </si>
  <si>
    <t>RL-i3*0.5-B/Y</t>
  </si>
  <si>
    <t>RL-i3*0.5-B/B</t>
  </si>
  <si>
    <t>RL-i3*0.5-B/M</t>
  </si>
  <si>
    <t>RL-i3*0.5-B/W</t>
  </si>
  <si>
    <t>RL-i3*0.5-B/WW</t>
  </si>
  <si>
    <t>RL-CS2*1.5-T/Y</t>
  </si>
  <si>
    <t>RL-CS2*1.5-T/B</t>
  </si>
  <si>
    <t>RL-CS2*1.5-T/M</t>
  </si>
  <si>
    <t>RL-CS2*1.5-T/W</t>
  </si>
  <si>
    <t>RL-CS2*1.5-T/BW</t>
  </si>
  <si>
    <t>RL-CS2*1.5-B/Y</t>
  </si>
  <si>
    <t>RL-CS2*1.5-B/B</t>
  </si>
  <si>
    <t>RL-CS2*1.5-B/W</t>
  </si>
  <si>
    <t>RL-CS2*1.5-B/WW</t>
  </si>
  <si>
    <t>RL-CS2*1.5F-T/B</t>
  </si>
  <si>
    <t>синий+
белый</t>
  </si>
  <si>
    <t>RL-N2*1.5-T/BW</t>
  </si>
  <si>
    <t>RL-N2*3-T/BW</t>
  </si>
  <si>
    <t>RL-T3*20N2-G/M</t>
  </si>
  <si>
    <t>RL-SNG-12-R</t>
  </si>
  <si>
    <t>RL-SNG-12-B</t>
  </si>
  <si>
    <t>RL-SNG-12-W</t>
  </si>
  <si>
    <t>RL-CS2*3-RB/R</t>
  </si>
  <si>
    <t>RL-CS2*3-RB/Y</t>
  </si>
  <si>
    <t>RL-CS2*3-RB/M</t>
  </si>
  <si>
    <t>RL-CS2*3-RB/W</t>
  </si>
  <si>
    <t>RL-i3*0.9F-T/R</t>
  </si>
  <si>
    <t>RL-i3*0.9F-T/Y</t>
  </si>
  <si>
    <t>RL-i3*0.9F-T/B</t>
  </si>
  <si>
    <t>RL-i3*0.9F-T/M</t>
  </si>
  <si>
    <t>RL-i3*0.9F-T/W</t>
  </si>
  <si>
    <t>RL-i3*0.9F-T/WW</t>
  </si>
  <si>
    <t>RL-i3*0.9F-T/BW</t>
  </si>
  <si>
    <t>RL-i3*0.9F-B/Y</t>
  </si>
  <si>
    <t>RL-i3*0.9F-B/B</t>
  </si>
  <si>
    <t>RL-i3*0.9F-B/M</t>
  </si>
  <si>
    <t>RL-i3*0.9F-B/W</t>
  </si>
  <si>
    <t>RL-i3*0.9F-B/WW</t>
  </si>
  <si>
    <t>RL-i3*0.9F-B/BW</t>
  </si>
  <si>
    <t>RL-i3*0.5-RW/R</t>
  </si>
  <si>
    <t>RL-i3*0.5-RW/Y</t>
  </si>
  <si>
    <t>RL-i3*0.5-RW/B</t>
  </si>
  <si>
    <t>RL-i3*0.5-RW/M</t>
  </si>
  <si>
    <t>RL-i3*0.5-RW/G</t>
  </si>
  <si>
    <t>RL-i3*0.5-RW/W</t>
  </si>
  <si>
    <t>RL-i3*0.5-RW/WW</t>
  </si>
  <si>
    <t>RL-i3*0.5-RW/BW</t>
  </si>
  <si>
    <t>RL-C2*3-T/G</t>
  </si>
  <si>
    <t>RL-C2*3-T/MS</t>
  </si>
  <si>
    <t>RL-220AC/DC24-60W-W</t>
  </si>
  <si>
    <t>RL-S10C-24V-W/R</t>
  </si>
  <si>
    <t>RL-S10C-24V-W/Y</t>
  </si>
  <si>
    <t>RL-S10C-24V-W/G</t>
  </si>
  <si>
    <t>RL-S10C-24V-W/WW</t>
  </si>
  <si>
    <t>RL-SF70-B</t>
  </si>
  <si>
    <t>RL-SF70-W</t>
  </si>
  <si>
    <t>RL-A3D-P1-180-G</t>
  </si>
  <si>
    <t>RL-A3D-P1-120-G</t>
  </si>
  <si>
    <t xml:space="preserve">зеленый </t>
  </si>
  <si>
    <t>RL-A2D-01-110</t>
  </si>
  <si>
    <t>RL-TRC24-110*75-200-R</t>
  </si>
  <si>
    <t>RL-TRC24-110*75-200-Y</t>
  </si>
  <si>
    <t>RL-TRC24-110*75-200-B</t>
  </si>
  <si>
    <t>RL-TRC24-110*75-200-G</t>
  </si>
  <si>
    <t>RL-TRC24-110*75-200-W</t>
  </si>
  <si>
    <t>RL-TRC24-110*75-200-P</t>
  </si>
  <si>
    <t>RL-TRC24-180*90-672-W</t>
  </si>
  <si>
    <t>RL-TRC24-250*200-1440-Y</t>
  </si>
  <si>
    <t>RL-TRC24-250*200-1440-G</t>
  </si>
  <si>
    <t>RL-TRC24-250*200-1440-P</t>
  </si>
  <si>
    <t>RL-TRC24-250*200-1440-RGB</t>
  </si>
  <si>
    <t>RL-TRW24-300*150-1920-G</t>
  </si>
  <si>
    <t>RL-KN-040</t>
  </si>
  <si>
    <t>RL-KN-041</t>
  </si>
  <si>
    <t>RL-KN-042</t>
  </si>
  <si>
    <t>RL-FL-12-50-W</t>
  </si>
  <si>
    <t>RL-FL-12-70-W</t>
  </si>
  <si>
    <t>RL-FL-12-50-G</t>
  </si>
  <si>
    <t>RL-FL-12-100-W</t>
  </si>
  <si>
    <t>Светодиодный прожектор Rich LED.
Мощность 100 Вт (7500 Лм)
Угол раскрытия луча 110°.
Дневной белый свет, 6000К.
Степень защиты - IP65
Напряжение - 100-265 В, 50 Гц</t>
  </si>
  <si>
    <t>RL-FL-12-150-W</t>
  </si>
  <si>
    <t>Светодиодный прожектор Rich LED.
Мощность 150 Вт (11250 Лм)
Угол раскрытия луча 110°.
Дневной белый свет, 6000К.
Степень защиты - IP65
Напряжение - 100-265 В, 50 Гц</t>
  </si>
  <si>
    <t>RL-C2*3-T/MS2</t>
  </si>
  <si>
    <t>RL-SFA40C-B</t>
  </si>
  <si>
    <t>RL-SFA40C-W</t>
  </si>
  <si>
    <t>RL-SFA70C-B</t>
  </si>
  <si>
    <t>RL-SFA70C-W</t>
  </si>
  <si>
    <t>RL-TB30C-R</t>
  </si>
  <si>
    <t>RL-TB30C-W</t>
  </si>
  <si>
    <t>RL-TB30C-WW</t>
  </si>
  <si>
    <t>RL-TB45CF-R</t>
  </si>
  <si>
    <t>RL-TB45CF-W</t>
  </si>
  <si>
    <t>RL-TB45CF-WW</t>
  </si>
  <si>
    <t>RL-TRW24-200*140-1008-W/W</t>
  </si>
  <si>
    <t>RL-KN-070</t>
  </si>
  <si>
    <t>синий, желтый, розовый</t>
  </si>
  <si>
    <t>RL-TRC24-150*130-480-W/B</t>
  </si>
  <si>
    <t>RL-TRC24-150*130-480-W/W</t>
  </si>
  <si>
    <t>RGB Хамелеон</t>
  </si>
  <si>
    <t>бело-тепло-белый</t>
  </si>
  <si>
    <t>RL-C2*6-T/R</t>
  </si>
  <si>
    <t>RL-C2*9-T/Y</t>
  </si>
  <si>
    <t>RL-TRC24-110*75-200-ARGB</t>
  </si>
  <si>
    <t>RL-TRC24-150*130-480-ARGB</t>
  </si>
  <si>
    <t>RL-CS1.5*2-T/ARGB</t>
  </si>
  <si>
    <r>
      <rPr>
        <b/>
        <sz val="8"/>
        <rFont val="Verdana"/>
        <family val="2"/>
        <charset val="204"/>
      </rPr>
      <t>мульти клетки:</t>
    </r>
    <r>
      <rPr>
        <sz val="8"/>
        <rFont val="Verdana"/>
        <family val="2"/>
        <charset val="204"/>
      </rPr>
      <t xml:space="preserve"> розовый, синий, голубой, зеленый</t>
    </r>
  </si>
  <si>
    <r>
      <rPr>
        <b/>
        <sz val="8"/>
        <rFont val="Verdana"/>
        <family val="2"/>
        <charset val="204"/>
      </rPr>
      <t>мульти клетки:</t>
    </r>
    <r>
      <rPr>
        <sz val="8"/>
        <rFont val="Verdana"/>
        <family val="2"/>
        <charset val="204"/>
      </rPr>
      <t xml:space="preserve"> красный, синий, желтый, зеленый</t>
    </r>
  </si>
  <si>
    <t>RL-WF2*3C3/2-T/WW</t>
  </si>
  <si>
    <t>RL-220AC/DC-2-1.5A-B</t>
  </si>
  <si>
    <t>RL-CW40-WW</t>
  </si>
  <si>
    <t>RL-CW60-WW</t>
  </si>
  <si>
    <t>теплый белый,
хвоя зеленая</t>
  </si>
  <si>
    <t>RL-i3*0.5-B/R</t>
  </si>
  <si>
    <t>RL-MT0.6-B</t>
  </si>
  <si>
    <t>RL-MT0.6-W</t>
  </si>
  <si>
    <t>Светодиодный прожектор Rich LED.
50 Вт (3750 Лм)
Угол раскрытия луча 110°.
Степень защиты - IP65
Напряжение - 100-265 В, 50 Гц</t>
  </si>
  <si>
    <t>RL-C2*9-T/B</t>
  </si>
  <si>
    <t>RL-C2*6-T/B</t>
  </si>
  <si>
    <t>RL-TB45-WWW</t>
  </si>
  <si>
    <t>RL-CS2*1.5FF-T/M</t>
  </si>
  <si>
    <t>RL-WF3*2C4/1-T/B</t>
  </si>
  <si>
    <t>RL-WF3*2C4/1-T/W</t>
  </si>
  <si>
    <t>RL-C2*3C3-T/M</t>
  </si>
  <si>
    <t>RL-220AC/DC-2A-W</t>
  </si>
  <si>
    <t>RL-S10C-24V-RR/R</t>
  </si>
  <si>
    <t>RL-S10C-24V-RY/Y</t>
  </si>
  <si>
    <t>RL-S10C-24V-RB/B</t>
  </si>
  <si>
    <t>RL-S10C-24V-RG/G</t>
  </si>
  <si>
    <t>RL-S10C-24V-RW/W</t>
  </si>
  <si>
    <t>RL-S10C-24V-RW/WW</t>
  </si>
  <si>
    <t>RL-DR2.4F-W/W</t>
  </si>
  <si>
    <t>RL-DR2.4F-W/WW</t>
  </si>
  <si>
    <t>RL-DR0.6-B/W</t>
  </si>
  <si>
    <t>RL-DR0.6-B/WW</t>
  </si>
  <si>
    <t>RL-DR1.0-B/WW</t>
  </si>
  <si>
    <t>RL-DR1.0-B/W</t>
  </si>
  <si>
    <t>RL-DR1.5-B/W</t>
  </si>
  <si>
    <t>RL-DR1.5-B/WW</t>
  </si>
  <si>
    <t>RL-TB80CF-R</t>
  </si>
  <si>
    <t>RL-TB80CF-W</t>
  </si>
  <si>
    <t>RL-TB80CF-WW</t>
  </si>
  <si>
    <t>RL-i2.4*2.2-T/W</t>
  </si>
  <si>
    <t>RL-220AC/DC-4A-W</t>
  </si>
  <si>
    <t>RL-i5*0.7-T/ARGB</t>
  </si>
  <si>
    <t>RL-DL-2WH-100F-240-W</t>
  </si>
  <si>
    <t>RL-C2*2-T/B</t>
  </si>
  <si>
    <t>RL-C2*2-T/W</t>
  </si>
  <si>
    <t>RL-C2*2-T/WW</t>
  </si>
  <si>
    <t>RL-CS2*1.5-T/G</t>
  </si>
  <si>
    <t>RL-220AC/DC-10A-W</t>
  </si>
  <si>
    <t>RL-220AC/DC-10A-ARGB</t>
  </si>
  <si>
    <t>RL-EC3-5-B</t>
  </si>
  <si>
    <t>RL-SC3/5-B</t>
  </si>
  <si>
    <t>RL-EC2-5-B</t>
  </si>
  <si>
    <t>RL-SC2/5-B</t>
  </si>
  <si>
    <t>Светодиодный прожектор Rich LED.
Мощность 50 Вт (3750 Лм), 70 Вт (5250 Лм)
Угол раскрытия луча 110°.
Дневной белый свет, 6000К.
Степень защиты - IP65
Напряжение - 100-265 В, 50 Гц</t>
  </si>
  <si>
    <t>RL-TRW24-300*150-1920-W/W</t>
  </si>
  <si>
    <t>RL-220AC/DC-2AF-W</t>
  </si>
  <si>
    <t>RL-TRB24-410*150-3360-W/W</t>
  </si>
  <si>
    <t>RL-TRB24-410*150-3360-W/WW</t>
  </si>
  <si>
    <t>RL-i3*0.5-B/G</t>
  </si>
  <si>
    <t>RL-i3*0.9F-T/G</t>
  </si>
  <si>
    <t>RL-i3*0.9F-B/R</t>
  </si>
  <si>
    <t>RL-C2*6-T/G</t>
  </si>
  <si>
    <t>RL-C2*9-T/R</t>
  </si>
  <si>
    <t>фиолет</t>
  </si>
  <si>
    <t>RL-BL-E27-G45-R</t>
  </si>
  <si>
    <t>RL-BL-E27-G45-B</t>
  </si>
  <si>
    <t>RL-BL-E27-G45-G</t>
  </si>
  <si>
    <t>RL-BL-E27-G45-W</t>
  </si>
  <si>
    <t>RL-BL-E27-G45-WW</t>
  </si>
  <si>
    <t>RL-BL-E27-G45-RGB</t>
  </si>
  <si>
    <t>RL-BL-E27-G45-ST</t>
  </si>
  <si>
    <t>RL-C2*3F-T/R</t>
  </si>
  <si>
    <t>RL-C2*3F-T/Y</t>
  </si>
  <si>
    <t>RL-C2*3F-T/B</t>
  </si>
  <si>
    <t>RL-C2*3F-T/M</t>
  </si>
  <si>
    <t>RL-C2*3F-T/G</t>
  </si>
  <si>
    <t>RL-C2*3F-T/W</t>
  </si>
  <si>
    <t>RL-C2*3F-T/WW</t>
  </si>
  <si>
    <t>RL-C2*3F-T/P</t>
  </si>
  <si>
    <t>RL-220AC/DC-2AF-B</t>
  </si>
  <si>
    <t>RL-220AC/DC-4AF-W</t>
  </si>
  <si>
    <t>RL-220AC/DC-2A-B</t>
  </si>
  <si>
    <t>RL-WF3*2C4/1-T/WW</t>
  </si>
  <si>
    <t>RL-WF2*3C3/2-585-T/W</t>
  </si>
  <si>
    <t>RL-EC5-5-W</t>
  </si>
  <si>
    <r>
      <t xml:space="preserve">Блок питания для изделий Rich LED </t>
    </r>
    <r>
      <rPr>
        <b/>
        <sz val="8"/>
        <rFont val="Verdana"/>
        <family val="2"/>
        <charset val="204"/>
      </rPr>
      <t>с постоянным свечением</t>
    </r>
    <r>
      <rPr>
        <sz val="8"/>
        <rFont val="Verdana"/>
        <family val="2"/>
        <charset val="204"/>
      </rPr>
      <t>. 2А. Для соединения до 10 шт. Провод черный</t>
    </r>
  </si>
  <si>
    <t>триколор</t>
  </si>
  <si>
    <t>RL-i3*0.5F-T/W</t>
  </si>
  <si>
    <t>RL-i3*0.5F-T/WW</t>
  </si>
  <si>
    <t>RL-i3*0.5F-T/M</t>
  </si>
  <si>
    <t>RL-BL-E27-G45-Y</t>
  </si>
  <si>
    <t>RL-i3*0.9F-T/P</t>
  </si>
  <si>
    <t>RL-i3*0.9F-T/V</t>
  </si>
  <si>
    <t>RL-i3*0.9F-B/G</t>
  </si>
  <si>
    <t>RL-S10C-220V-T/R</t>
  </si>
  <si>
    <t>RL-S10C-220V-T/B</t>
  </si>
  <si>
    <t>RL-S10C-220V-T/M</t>
  </si>
  <si>
    <t>RL-S10C-220V-T/G</t>
  </si>
  <si>
    <t>RL-S10C-220V-T/W</t>
  </si>
  <si>
    <t>RL-S10C-220V-T/WW</t>
  </si>
  <si>
    <t>RL-S10C-220V-T/P</t>
  </si>
  <si>
    <t>RL-S10C-220V-T/V</t>
  </si>
  <si>
    <t>RL-S10CF-220V-T/R</t>
  </si>
  <si>
    <t>RL-S10CF-220V-T/B</t>
  </si>
  <si>
    <t>RL-S10CF-220V-T/W</t>
  </si>
  <si>
    <t>RL-S10CF-220V-T/WW</t>
  </si>
  <si>
    <t>RL-S10CF-220V-T/P</t>
  </si>
  <si>
    <t>RL-S10CF-220V-T/V</t>
  </si>
  <si>
    <t>RL-DL-2WHM-100-240-R</t>
  </si>
  <si>
    <t>RL-DL-2WHM-100-240-Y</t>
  </si>
  <si>
    <t>RL-DL-2WHM-100-240-B</t>
  </si>
  <si>
    <t>RL-DL-2WHM-100-240-G</t>
  </si>
  <si>
    <t>RL-DL-2WHM-100-240-W</t>
  </si>
  <si>
    <t>RL-DL-2WHM-100-240-WW</t>
  </si>
  <si>
    <t>RL-DL-2WHM-100-240-P</t>
  </si>
  <si>
    <t>RL-DL-2WH-100F-240-WW</t>
  </si>
  <si>
    <t>RL-220AC/DC-1-1A-B</t>
  </si>
  <si>
    <t>RL-Cn-DL3-100-B</t>
  </si>
  <si>
    <t>RL-DL-2W-SС</t>
  </si>
  <si>
    <t>RL-DL-2W-IC</t>
  </si>
  <si>
    <t>RL-DL-2W-LC</t>
  </si>
  <si>
    <t>RL-DL-2W-TC</t>
  </si>
  <si>
    <t>RL-DL-2W-XC</t>
  </si>
  <si>
    <t>RL-DL-EC</t>
  </si>
  <si>
    <t>RL-DL-MC</t>
  </si>
  <si>
    <t>Клипса монтажная для дюралайта 13 мм  (набор 25 шт.) / шт.</t>
  </si>
  <si>
    <t>RL-DL-HST-B</t>
  </si>
  <si>
    <t>RL-DL-HST-S</t>
  </si>
  <si>
    <t>Артикул</t>
  </si>
  <si>
    <t>Цвет</t>
  </si>
  <si>
    <t>Описание</t>
  </si>
  <si>
    <t>Фото</t>
  </si>
  <si>
    <t>Кол-во в коробке, шт</t>
  </si>
  <si>
    <t>Вес 1 коробки, кг</t>
  </si>
  <si>
    <t>Объем 1 коробки, м3</t>
  </si>
  <si>
    <t>RL-S10C-24V-CW/W</t>
  </si>
  <si>
    <t>RL-S10C-24V-CW/WW</t>
  </si>
  <si>
    <t>RL-S10CF-24V-CW/W</t>
  </si>
  <si>
    <t>RL-S10CF-24V-CW/WW</t>
  </si>
  <si>
    <t>RL-S10CF-220V-W/W</t>
  </si>
  <si>
    <t>RL-S10CF-220V-W/WW</t>
  </si>
  <si>
    <t>RL-S10C-220V-CW/W</t>
  </si>
  <si>
    <t>RL-S10C-220V-CW/WW</t>
  </si>
  <si>
    <t>RL-S10CF-220V-CW/W</t>
  </si>
  <si>
    <t>RL-S10CF-220V-CW/WW</t>
  </si>
  <si>
    <t>Цвет диодов</t>
  </si>
  <si>
    <t>Цвет провода</t>
  </si>
  <si>
    <t>Свечение</t>
  </si>
  <si>
    <t>постоянное</t>
  </si>
  <si>
    <t>прозрачный</t>
  </si>
  <si>
    <t>мерцание</t>
  </si>
  <si>
    <t>8 режимов</t>
  </si>
  <si>
    <t>автосмена</t>
  </si>
  <si>
    <t>-</t>
  </si>
  <si>
    <t>флэш</t>
  </si>
  <si>
    <r>
      <t xml:space="preserve">Блок питания для изделий Rich LED </t>
    </r>
    <r>
      <rPr>
        <b/>
        <sz val="8"/>
        <rFont val="Verdana"/>
        <family val="2"/>
        <charset val="204"/>
      </rPr>
      <t>с постоянным свечением</t>
    </r>
    <r>
      <rPr>
        <sz val="8"/>
        <rFont val="Verdana"/>
        <family val="2"/>
        <charset val="204"/>
      </rPr>
      <t xml:space="preserve">. 2А. Для соединения до 10 шт. </t>
    </r>
  </si>
  <si>
    <t>фиолетовый</t>
  </si>
  <si>
    <t>RL-S10C-24V-CW/R</t>
  </si>
  <si>
    <t>RL-S10C-24V-CW/Y</t>
  </si>
  <si>
    <t>RL-S10C-24V-CW/B</t>
  </si>
  <si>
    <t>RL-S10C-24V-CW/G</t>
  </si>
  <si>
    <t>RL-S10C-24V-CW/P</t>
  </si>
  <si>
    <t>RL-S10CF-24V-CW/R</t>
  </si>
  <si>
    <t>RL-S10CF-24V-CW/Y</t>
  </si>
  <si>
    <t>RL-S10CF-24V-CW/B</t>
  </si>
  <si>
    <t>RL-S10CF-24V-CW/G</t>
  </si>
  <si>
    <t>RL-S10CF-24V-CW/P</t>
  </si>
  <si>
    <t>RL-S10CF-24V-CW/V</t>
  </si>
  <si>
    <t>RL-S10CF-220V-CW/R</t>
  </si>
  <si>
    <t>RL-S10CF-220V-CW/Y</t>
  </si>
  <si>
    <t>RL-S10CF-220V-CW/B</t>
  </si>
  <si>
    <t>RL-S10CF-220V-CW/M</t>
  </si>
  <si>
    <t>RL-S10CF-220V-CW/G</t>
  </si>
  <si>
    <t>RL-S10CF-220V-CW/P</t>
  </si>
  <si>
    <t>RL-S10CF-220V-CW/V</t>
  </si>
  <si>
    <t>RL-CMST2*2-T/R</t>
  </si>
  <si>
    <t>RL-CMST2*2-T/B</t>
  </si>
  <si>
    <t>RL-CMST2*2-T/M</t>
  </si>
  <si>
    <t>RL-CMST2*2-T/W</t>
  </si>
  <si>
    <t>RL-CMSF2*2-T/B</t>
  </si>
  <si>
    <t>RL-CMSF2*2-T/W</t>
  </si>
  <si>
    <t>Комплектующие к дюралайту</t>
  </si>
  <si>
    <t>Лампы для Белт-лайт, Е27</t>
  </si>
  <si>
    <t>Светодиодные консоли</t>
  </si>
  <si>
    <t>RL-S10C-220V-CW/R</t>
  </si>
  <si>
    <t>RL-S10C-220V-CW/Y</t>
  </si>
  <si>
    <t>RL-S10C-220V-CW/M</t>
  </si>
  <si>
    <t>RL-S10C-220V-CW/P</t>
  </si>
  <si>
    <t>Дюралайт 2-х проводной, мерцание</t>
  </si>
  <si>
    <t>Дюралайт 2-х проводной МОЛОЧНЫЙ, постоянное свечение</t>
  </si>
  <si>
    <t>RL-S10C-24V-B/R</t>
  </si>
  <si>
    <t>RL-S10C-24V-B/Y</t>
  </si>
  <si>
    <t>RL-S10C-24V-B/B</t>
  </si>
  <si>
    <t>RL-S10C-24V-B/M</t>
  </si>
  <si>
    <t>RL-S10C-24V-B/G</t>
  </si>
  <si>
    <t>RL-S10C-24V-B/W</t>
  </si>
  <si>
    <t>RL-S10C-24V-B/WW</t>
  </si>
  <si>
    <t xml:space="preserve"> RL-S10C-24V-B/P</t>
  </si>
  <si>
    <t xml:space="preserve"> RL-S10C-24V-B/V</t>
  </si>
  <si>
    <t>RL-S10CF-24V-T/W</t>
  </si>
  <si>
    <t>RL-S10CF-24V-T/WW</t>
  </si>
  <si>
    <t>RL-S10CF-24V-B/R</t>
  </si>
  <si>
    <t>RL-S10CF-24V-B/Y</t>
  </si>
  <si>
    <t>RL-S10CF-24V-B/B</t>
  </si>
  <si>
    <t>RL-S10CF-24V-B/W</t>
  </si>
  <si>
    <t>RL-S10CF-24V-B/WW</t>
  </si>
  <si>
    <t xml:space="preserve"> RL-S10CF-24V-B/P</t>
  </si>
  <si>
    <t xml:space="preserve"> RL-S10CF-24V-B/V</t>
  </si>
  <si>
    <t>RL-T20C2-B/R</t>
  </si>
  <si>
    <t>RL-T20C2-B/Y</t>
  </si>
  <si>
    <t>RL-T20C2-B/B</t>
  </si>
  <si>
    <t>RL-T20C2-B/M</t>
  </si>
  <si>
    <t>RL-T20C2-B/G</t>
  </si>
  <si>
    <t>RL-T20C2-B/W</t>
  </si>
  <si>
    <t>RL-T20C2-B/WW</t>
  </si>
  <si>
    <t>RL-T20C2-B/P</t>
  </si>
  <si>
    <t>RL-T20C2-B/V</t>
  </si>
  <si>
    <t>RL-S1T10C-T/Y</t>
  </si>
  <si>
    <t>RL-S1T10C-T/W</t>
  </si>
  <si>
    <t>RL-S1T10C-T/WW</t>
  </si>
  <si>
    <t>RL-220AC/DC24-60W-B</t>
  </si>
  <si>
    <t>RL-220AC/DC24-30W-W</t>
  </si>
  <si>
    <t>Бахрома 3*0,5 м, 220 В, постоянное свечение</t>
  </si>
  <si>
    <t>Бахрома 3*0,5 м, 220 В, пост. свечение, резиновая, IP 65, герметичный колпачок</t>
  </si>
  <si>
    <t>Бахрома 3*0,5 м, 220 В, мерцание</t>
  </si>
  <si>
    <t>Бахрома 2,4*2,2 м, 220 В, постояное свечение</t>
  </si>
  <si>
    <t>Занавес 2*1,5 м облегченный, 220 В, постоянное свечение</t>
  </si>
  <si>
    <t xml:space="preserve">Занавес 2*1,5 м облегченный, 220 В, мерцание </t>
  </si>
  <si>
    <t>Занавес 2*2 м, 220 В, постоянное свечение</t>
  </si>
  <si>
    <t>Занавес 2*3 м, 220 В, постоянное свечение</t>
  </si>
  <si>
    <t>Занавес 2*3 м, 220 В, постоянное свечение, резина, IP 65, герметичный колпачок</t>
  </si>
  <si>
    <t>Занавес 2*3 м, 220 В, мерцание</t>
  </si>
  <si>
    <t>Занавес 2*3 м, 220 В, 8 режимов свечения</t>
  </si>
  <si>
    <t>Занавес 2*6 м, 220 В, постоянное свечение</t>
  </si>
  <si>
    <t>Занавес 2*9 м, 220 В, постоянное свечение</t>
  </si>
  <si>
    <r>
      <t xml:space="preserve">Блок питания для </t>
    </r>
    <r>
      <rPr>
        <b/>
        <sz val="8"/>
        <rFont val="Verdana"/>
        <family val="2"/>
        <charset val="204"/>
      </rPr>
      <t xml:space="preserve">МЕРЦАЮЩИХ </t>
    </r>
    <r>
      <rPr>
        <sz val="8"/>
        <rFont val="Verdana"/>
        <family val="2"/>
        <charset val="204"/>
      </rPr>
      <t xml:space="preserve">изделий Rich LED. 2А. Для соединения до 10 шт. </t>
    </r>
  </si>
  <si>
    <t>Водопад 3*2 м, 24 В, 8 режимов свечения</t>
  </si>
  <si>
    <t>Водопад 2*3 м, 220 В, 8 режимов свечения</t>
  </si>
  <si>
    <t>Водопад 0,5*1,6 м, 24 В, 8 режимов свечения</t>
  </si>
  <si>
    <r>
      <t xml:space="preserve">Блок питания для </t>
    </r>
    <r>
      <rPr>
        <b/>
        <sz val="8"/>
        <rFont val="Verdana"/>
        <family val="2"/>
        <charset val="204"/>
      </rPr>
      <t xml:space="preserve">МЕРЦАЮЩИХ </t>
    </r>
    <r>
      <rPr>
        <sz val="8"/>
        <rFont val="Verdana"/>
        <family val="2"/>
        <charset val="204"/>
      </rPr>
      <t>изделий Rich LED. 2А. Для соединения до 10 шт.</t>
    </r>
  </si>
  <si>
    <t>RL-i3*0.5F-CW/W</t>
  </si>
  <si>
    <t>RL-i3*0.5F-CW/WW</t>
  </si>
  <si>
    <t>RL-S10C-220V-CT/W</t>
  </si>
  <si>
    <t>RL-S10C-220V-CT/WW</t>
  </si>
  <si>
    <r>
      <t xml:space="preserve">Светодиодная гирлянда Rich LED
</t>
    </r>
    <r>
      <rPr>
        <b/>
        <sz val="8"/>
        <rFont val="Verdana"/>
        <family val="2"/>
        <charset val="204"/>
      </rPr>
      <t>Нить 10 м, мерцающая, с герметичным колпачком,</t>
    </r>
    <r>
      <rPr>
        <sz val="8"/>
        <rFont val="Verdana"/>
        <family val="2"/>
        <charset val="204"/>
      </rPr>
      <t xml:space="preserve"> соединяемая (до 10 шт).
100 LED.
</t>
    </r>
    <r>
      <rPr>
        <b/>
        <sz val="8"/>
        <rFont val="Verdana"/>
        <family val="2"/>
        <charset val="204"/>
      </rPr>
      <t xml:space="preserve">Есть возможность разделения на две части по 5 м! </t>
    </r>
    <r>
      <rPr>
        <sz val="8"/>
        <rFont val="Verdana"/>
        <family val="2"/>
        <charset val="204"/>
      </rPr>
      <t xml:space="preserve">
Работает от блока питания 220 В 
(в комплект не входит).
</t>
    </r>
    <r>
      <rPr>
        <b/>
        <sz val="8"/>
        <rFont val="Verdana"/>
        <family val="2"/>
        <charset val="204"/>
      </rPr>
      <t xml:space="preserve">Белый провод.
</t>
    </r>
    <r>
      <rPr>
        <sz val="8"/>
        <rFont val="Verdana"/>
        <family val="2"/>
        <charset val="204"/>
      </rPr>
      <t>Усиленная влагозащита IP65.</t>
    </r>
  </si>
  <si>
    <r>
      <t xml:space="preserve">Блок питания для изделий Rich LED 
</t>
    </r>
    <r>
      <rPr>
        <b/>
        <sz val="8"/>
        <rFont val="Verdana"/>
        <family val="2"/>
        <charset val="204"/>
      </rPr>
      <t>с постоянным свечением</t>
    </r>
    <r>
      <rPr>
        <sz val="8"/>
        <rFont val="Verdana"/>
        <family val="2"/>
        <charset val="204"/>
      </rPr>
      <t xml:space="preserve">. 2А. Для соединения до 10 шт. </t>
    </r>
  </si>
  <si>
    <r>
      <rPr>
        <b/>
        <sz val="8"/>
        <rFont val="Verdana"/>
        <family val="2"/>
        <charset val="204"/>
      </rPr>
      <t>Светодиодная надпись "С Новым годом!" Rich LED</t>
    </r>
    <r>
      <rPr>
        <sz val="8"/>
        <rFont val="Verdana"/>
        <family val="2"/>
        <charset val="204"/>
      </rPr>
      <t xml:space="preserve">
Размер 210*35 см. Металлический каркас. 220В. 
Влагозащищенная IP54. </t>
    </r>
  </si>
  <si>
    <t>Бахрома 3*0,5 м, 220 В, мерцание, IP 65, герметичный колпачок</t>
  </si>
  <si>
    <t>Соединитель прямой I-образный, для 2-ух проводного дюралайта 
(набор 10 шт.) / набор</t>
  </si>
  <si>
    <t>Соединитель L-образный, для 2-ух проводного дюралайта 
(набор 10 шт.) / набор</t>
  </si>
  <si>
    <t>Соединитель T-образный, для 2-ух проводного дюралайта 
(набор 10 шт.) / набор</t>
  </si>
  <si>
    <t>Соединитель X-образный, для 2-ух проводного дюралайта 
(набор 10 шт.) / набор</t>
  </si>
  <si>
    <t>Заглушка для дюралайта 13 мм  
(набор 100 шт.) / шт.</t>
  </si>
  <si>
    <t>Соединитель для двухпроводного дюралайта 
(набор 100 шт.) / шт.</t>
  </si>
  <si>
    <r>
      <rPr>
        <b/>
        <sz val="8"/>
        <rFont val="Verdana"/>
        <family val="2"/>
        <charset val="204"/>
      </rPr>
      <t>Лампы для Белт-лайт</t>
    </r>
    <r>
      <rPr>
        <sz val="8"/>
        <rFont val="Verdana"/>
        <family val="2"/>
        <charset val="204"/>
      </rPr>
      <t xml:space="preserve">
Для наружного применения с гирляндой Белт-лайт, 
Цоколь Е27, 
Диаметр 45 мм, 
Мощность 1 Вт. 
Цвет корпуса выполнен из цветного пластика.</t>
    </r>
  </si>
  <si>
    <r>
      <rPr>
        <b/>
        <sz val="8"/>
        <rFont val="Verdana"/>
        <family val="2"/>
        <charset val="204"/>
      </rPr>
      <t>Белая строб-лампа</t>
    </r>
    <r>
      <rPr>
        <sz val="8"/>
        <rFont val="Verdana"/>
        <family val="2"/>
        <charset val="204"/>
      </rPr>
      <t xml:space="preserve">
Для наружного применения с гирляндой Белт-лайт, 
Цоколь Е27, 
Диаметр 40 мм, высота 88 мм
Мощность 12 Вт. </t>
    </r>
  </si>
  <si>
    <t>RL-S10C-24V-T/R</t>
  </si>
  <si>
    <t>RL-S10C-24V-T/B</t>
  </si>
  <si>
    <t>RL-S10C-24V-T/W</t>
  </si>
  <si>
    <t>RL-S10C-24V-T/WW</t>
  </si>
  <si>
    <t>RL-S10C-24V-T/M</t>
  </si>
  <si>
    <t>RL-S10C-24V-T/G</t>
  </si>
  <si>
    <t>Трубка термоусадочная для дюралайта 56*25 мм (набор 50 шт.) / набор</t>
  </si>
  <si>
    <t>Трубка термоусадочная для дюралайта 95*30 мм (набор 50 шт.) / набор</t>
  </si>
  <si>
    <t>Комплект подключения для 3-х проводного дюралайтса (RL-DL-3W-100-240) с КОНТРОЛЛЕРОМ (8 режимов, память), до 100 метров</t>
  </si>
  <si>
    <t>Комплект подключения для дюралайта 
(RL-DL-2W-100-240) с блоком питания, до 100 метров</t>
  </si>
  <si>
    <t>Комплект подключения для дюралайта 2-х проводного дюралайта (RL-DL-2W-100-240), без вилки, на 100м 1 А</t>
  </si>
  <si>
    <t>RL-T3*20N2-B/R</t>
  </si>
  <si>
    <t>RL-T3*20N2-B/Y</t>
  </si>
  <si>
    <t>RL-T3*20N2-B/B</t>
  </si>
  <si>
    <t>RL-T3*20N2-B/G</t>
  </si>
  <si>
    <t>RL-T3*20N2-B/W</t>
  </si>
  <si>
    <t>RL-T3*20N2-B/WW</t>
  </si>
  <si>
    <t>RL-T3*20N2-B/WBR</t>
  </si>
  <si>
    <t>RL-S3*20F-B/R</t>
  </si>
  <si>
    <t>RL-S3*20F-B/Y</t>
  </si>
  <si>
    <t>RL-S3*20F-B/B</t>
  </si>
  <si>
    <t>RL-S3*20F-B/G</t>
  </si>
  <si>
    <t>RL-S3*20F-B/W</t>
  </si>
  <si>
    <t>RL-S3*20F-B/WW</t>
  </si>
  <si>
    <t>RL-S3*20F-B/P</t>
  </si>
  <si>
    <t>RL-S5*20-B/R</t>
  </si>
  <si>
    <t>RL-S5*20-B/Y</t>
  </si>
  <si>
    <t>RL-S5*20-B/B</t>
  </si>
  <si>
    <t>RL-S5*20-B/M</t>
  </si>
  <si>
    <t>RL-S5*20-B/G</t>
  </si>
  <si>
    <t>RL-S5*20-B/W</t>
  </si>
  <si>
    <t>RL-S5*20-B/WW</t>
  </si>
  <si>
    <t>RL-T3*20N-B/ARGB</t>
  </si>
  <si>
    <t>Луны 3*0,5 м, 220 В, постоянное свечение</t>
  </si>
  <si>
    <t>Звезды 3*0,5 м, 220 В, постоянное свечение</t>
  </si>
  <si>
    <t>Снежинки 3*0,7 м, 220 В, 8 режимов свечения</t>
  </si>
  <si>
    <t>RL-PSF3*0.7C-W/B</t>
  </si>
  <si>
    <t>RL-PSF3*0.7C-W/W</t>
  </si>
  <si>
    <t>RL-PST3*0.5-T/B</t>
  </si>
  <si>
    <t>RL-PST3*0.5-T/Y</t>
  </si>
  <si>
    <t>RL-PMN3*0.5-T/R</t>
  </si>
  <si>
    <t>RL-PMN3*0.5-T/B</t>
  </si>
  <si>
    <t>RL-T7.5-50C-B/RGB</t>
  </si>
  <si>
    <t>RL-T7.5-50C-23B-B/RGB</t>
  </si>
  <si>
    <t>RL-T5-20C-40B-B/RGB</t>
  </si>
  <si>
    <t>RL-S5-20C-40B-B/R</t>
  </si>
  <si>
    <t>RL-S5-20C-40B-B/B</t>
  </si>
  <si>
    <t>RL-S5-20C-40B-B/W</t>
  </si>
  <si>
    <t>RL-S5-20C-40B-B/WW</t>
  </si>
  <si>
    <t>RL-220AC/DC-2A-B/B</t>
  </si>
  <si>
    <t>RL-T7.5-50C-2/W/RGB</t>
  </si>
  <si>
    <r>
      <rPr>
        <b/>
        <sz val="8"/>
        <rFont val="Verdana"/>
        <family val="2"/>
        <charset val="204"/>
      </rPr>
      <t>Светодиодная сетка 2*1.5 м</t>
    </r>
    <r>
      <rPr>
        <sz val="8"/>
        <rFont val="Verdana"/>
        <family val="2"/>
        <charset val="204"/>
      </rPr>
      <t xml:space="preserve">, соединяемая (до 5 шт). 
192 LED. 
220 B.
С возможностью подключения контроллера на 8 программ (в комплект не входит).
</t>
    </r>
    <r>
      <rPr>
        <b/>
        <sz val="8"/>
        <rFont val="Verdana"/>
        <family val="2"/>
        <charset val="204"/>
      </rPr>
      <t>Прозрачный провод.</t>
    </r>
    <r>
      <rPr>
        <sz val="8"/>
        <rFont val="Verdana"/>
        <family val="2"/>
        <charset val="204"/>
      </rPr>
      <t xml:space="preserve">
Влагозащищенная IP54</t>
    </r>
  </si>
  <si>
    <r>
      <rPr>
        <b/>
        <sz val="8"/>
        <rFont val="Verdana"/>
        <family val="2"/>
        <charset val="204"/>
      </rPr>
      <t>Светодиодная сетка 2*3 м</t>
    </r>
    <r>
      <rPr>
        <sz val="8"/>
        <rFont val="Verdana"/>
        <family val="2"/>
        <charset val="204"/>
      </rPr>
      <t xml:space="preserve">, соединяемая (до 5 шт).
384 LED. 
220 B.
С возможностью подключения контроллера на 8 программ (в комплект не входит).
</t>
    </r>
    <r>
      <rPr>
        <b/>
        <sz val="8"/>
        <rFont val="Verdana"/>
        <family val="2"/>
        <charset val="204"/>
      </rPr>
      <t>Прозрачный провод</t>
    </r>
    <r>
      <rPr>
        <sz val="8"/>
        <rFont val="Verdana"/>
        <family val="2"/>
        <charset val="204"/>
      </rPr>
      <t>.
Влагозащищенная IP54</t>
    </r>
  </si>
  <si>
    <t>Сакура 110, 24 В, постоянное свечение</t>
  </si>
  <si>
    <t>Сакура 110, 24 В, автосмена цвета</t>
  </si>
  <si>
    <t>Сакура 150, 24 В, постоянное свечение</t>
  </si>
  <si>
    <t>Сакура 150, 24 В, автосмена цвета</t>
  </si>
  <si>
    <t>Сакура 250, 24 В, постоянное свечение</t>
  </si>
  <si>
    <t>Сакура 180, 24 В, постоянное свечение</t>
  </si>
  <si>
    <t>Ива 200, 24 В, постоянное свечение</t>
  </si>
  <si>
    <t>Ива 300, 24 В, постоянное свечение</t>
  </si>
  <si>
    <t>Береза 410, 24 В, постоянное свечение</t>
  </si>
  <si>
    <t>Дреды 2,4 м, 24 В, мерцание</t>
  </si>
  <si>
    <t>Дреды 0,6 м, 24 В, постоянное свечение</t>
  </si>
  <si>
    <t>Дреды 1 м, 24 В, постоянное свечение</t>
  </si>
  <si>
    <t>Дреды 1,5 м, 24 В, постоянное свечение</t>
  </si>
  <si>
    <t>Сетки 2*1,5 м, 220 В, 8 режимов свечения</t>
  </si>
  <si>
    <t>Сетки 2*3 м, 220 В, 8 режимов свечения</t>
  </si>
  <si>
    <t>Гирлянда Шарики, 220 В, RGB, автосмена цвета</t>
  </si>
  <si>
    <t>Гирлянда Шарики, 220 В, постоянное свечение, IP 65, герметичный колпачок</t>
  </si>
  <si>
    <t>Нити 5 по 20 м, 24 В, постоянное свечение</t>
  </si>
  <si>
    <t>Нити 3 по 20 м, 36 В, автосмена</t>
  </si>
  <si>
    <t>Нити 3 по 20 м, 24 В, мерцание</t>
  </si>
  <si>
    <t>Нити 3 по 20 м, 24 В, 8 режимов свечения</t>
  </si>
  <si>
    <t>Светодиодные Ёжики-трансформеры, 220 В, постоянное свечение</t>
  </si>
  <si>
    <t>Светодиодные Ёжики-трансформеры, 220 В, мерцание</t>
  </si>
  <si>
    <t>Светодиодные снежинки, 220 В, мерцание</t>
  </si>
  <si>
    <t>Светодиодные снежинки, 220 В, постоянное свечение</t>
  </si>
  <si>
    <t>Светодиодные надписи, 220 В</t>
  </si>
  <si>
    <t>Светодиодный рождественский венок, 12 В</t>
  </si>
  <si>
    <t>Светоиодные акриловые фигуры плоские, 24 В, постоянное свечение</t>
  </si>
  <si>
    <t>Светоиодные акриловые фигуры объемные, 24 В, постоянное свечение</t>
  </si>
  <si>
    <r>
      <rPr>
        <b/>
        <sz val="8"/>
        <rFont val="Verdana"/>
        <family val="2"/>
        <charset val="204"/>
      </rPr>
      <t>Светодиодный занавес Rich LED 2*3 м</t>
    </r>
    <r>
      <rPr>
        <sz val="8"/>
        <rFont val="Verdana"/>
        <family val="2"/>
        <charset val="204"/>
      </rPr>
      <t xml:space="preserve"> </t>
    </r>
    <r>
      <rPr>
        <b/>
        <sz val="8"/>
        <rFont val="Verdana"/>
        <family val="2"/>
        <charset val="204"/>
      </rPr>
      <t>с динамикой</t>
    </r>
    <r>
      <rPr>
        <sz val="8"/>
        <rFont val="Verdana"/>
        <family val="2"/>
        <charset val="204"/>
      </rPr>
      <t xml:space="preserve">, соединяемый (до 3 шт)
Цвета чередуются: синий, красный зеленый. 
300 LED. 
220 В.
Между светодиодами 15 см.
С возможностью подключения контроллера (в комплект не входит).
</t>
    </r>
    <r>
      <rPr>
        <b/>
        <sz val="8"/>
        <rFont val="Verdana"/>
        <family val="2"/>
        <charset val="204"/>
      </rPr>
      <t>Прозрачный провод.</t>
    </r>
    <r>
      <rPr>
        <sz val="8"/>
        <rFont val="Verdana"/>
        <family val="2"/>
        <charset val="204"/>
      </rPr>
      <t xml:space="preserve">
Влагозащищенный IP54.</t>
    </r>
  </si>
  <si>
    <r>
      <rPr>
        <b/>
        <sz val="8"/>
        <rFont val="Verdana"/>
        <family val="2"/>
        <charset val="204"/>
      </rPr>
      <t>Светодиодная бахрома Rich LED 
3*0.5 м</t>
    </r>
    <r>
      <rPr>
        <sz val="8"/>
        <rFont val="Verdana"/>
        <family val="2"/>
        <charset val="204"/>
      </rPr>
      <t xml:space="preserve">, соединяемая (до 10 шт).
112 LED.
220 В.
Между светодиодами 10 см.
Схема расположения светодиодов: 2,3,4,5,…2,3,4,5
Постоянное свечение.
Работает от блока питания 220 В 
(в комплект не входит).
</t>
    </r>
    <r>
      <rPr>
        <b/>
        <sz val="8"/>
        <rFont val="Verdana"/>
        <family val="2"/>
        <charset val="204"/>
      </rPr>
      <t>Черный провод.</t>
    </r>
    <r>
      <rPr>
        <sz val="8"/>
        <rFont val="Verdana"/>
        <family val="2"/>
        <charset val="204"/>
      </rPr>
      <t xml:space="preserve">
Влагозащищенная IP54</t>
    </r>
  </si>
  <si>
    <r>
      <rPr>
        <b/>
        <sz val="8"/>
        <rFont val="Verdana"/>
        <family val="2"/>
        <charset val="204"/>
      </rPr>
      <t>Светодиодная бахрома Rich LED 
3*0.5 м</t>
    </r>
    <r>
      <rPr>
        <sz val="8"/>
        <rFont val="Verdana"/>
        <family val="2"/>
        <charset val="204"/>
      </rPr>
      <t xml:space="preserve">, соединяемая (до 10 шт).
112 LED.
220 В.
Между светодиодами 10 см.
Схема расположения светодиодов: 2,3,4,5,…2,3,4,5
Постоянное свечение.
Работает от блока питания 220 В 
(в комплект не входит).
</t>
    </r>
    <r>
      <rPr>
        <b/>
        <sz val="8"/>
        <rFont val="Verdana"/>
        <family val="2"/>
        <charset val="204"/>
      </rPr>
      <t>Прозрачный провод.</t>
    </r>
    <r>
      <rPr>
        <sz val="8"/>
        <rFont val="Verdana"/>
        <family val="2"/>
        <charset val="204"/>
      </rPr>
      <t xml:space="preserve">
Влагозащищенная IP54</t>
    </r>
  </si>
  <si>
    <r>
      <rPr>
        <b/>
        <sz val="8"/>
        <rFont val="Verdana"/>
        <family val="2"/>
        <charset val="204"/>
      </rPr>
      <t>Светодиодная бахрома Rich LED 
3*0.9 м, мерцающая,</t>
    </r>
    <r>
      <rPr>
        <sz val="8"/>
        <rFont val="Verdana"/>
        <family val="2"/>
        <charset val="204"/>
      </rPr>
      <t xml:space="preserve"> соединяемая (до 10 шт).
144 LED.
220 В.
Между светодиодами 10 см.
Схема расположения светодиодов: 2,6,3,9,4,... 2,6,3,9,4
Постоянное свечение.
Работает от блока питания 220 В 
(в комплект не входит).
</t>
    </r>
    <r>
      <rPr>
        <b/>
        <sz val="8"/>
        <rFont val="Verdana"/>
        <family val="2"/>
        <charset val="204"/>
      </rPr>
      <t xml:space="preserve">Прозрачный провод. </t>
    </r>
    <r>
      <rPr>
        <sz val="8"/>
        <rFont val="Verdana"/>
        <family val="2"/>
        <charset val="204"/>
      </rPr>
      <t xml:space="preserve">
Влагозащищенная IP54</t>
    </r>
  </si>
  <si>
    <r>
      <rPr>
        <b/>
        <sz val="8"/>
        <rFont val="Verdana"/>
        <family val="2"/>
        <charset val="204"/>
      </rPr>
      <t xml:space="preserve">Светодиодная бахрома Rich LED 
3*0.9 м, мерцающая, </t>
    </r>
    <r>
      <rPr>
        <sz val="8"/>
        <rFont val="Verdana"/>
        <family val="2"/>
        <charset val="204"/>
      </rPr>
      <t xml:space="preserve">соединяемая (до 10 шт).
144 LED.
220 В.
Между светодиодами 10 см.
Схема расположения светодиодов: 2,6,3,9,4,... 2,6,3,9,4
Постоянное свечение.
Работает от блока питания 220 В 
(в комплект не входит).
</t>
    </r>
    <r>
      <rPr>
        <b/>
        <sz val="8"/>
        <rFont val="Verdana"/>
        <family val="2"/>
        <charset val="204"/>
      </rPr>
      <t>Черный провод</t>
    </r>
    <r>
      <rPr>
        <sz val="8"/>
        <rFont val="Verdana"/>
        <family val="2"/>
        <charset val="204"/>
      </rPr>
      <t>. 
Влагозащищенная IP54</t>
    </r>
  </si>
  <si>
    <t>Блок питания Rich LED 1.5 м с КОНТРОЛЛЕРОМ (8 режимов, память). Для гирлянд RL-T20C2, до 5 гирлянд на 1 блок.</t>
  </si>
  <si>
    <r>
      <t xml:space="preserve">Светодиодный </t>
    </r>
    <r>
      <rPr>
        <b/>
        <sz val="8"/>
        <rFont val="Verdana"/>
        <family val="2"/>
        <charset val="204"/>
      </rPr>
      <t>декор ФЛОРА</t>
    </r>
    <r>
      <rPr>
        <sz val="8"/>
        <rFont val="Verdana"/>
        <family val="2"/>
        <charset val="204"/>
      </rPr>
      <t xml:space="preserve"> 10 м, Rich LED, соединяемый (до 10 шт). 
Прозрачные гибкие листья, каждый 5-й светодиод - фрукт. 
100 LED. 
220 B.
Блок питания подключения в комплекте.
Постоянное свечение.
</t>
    </r>
    <r>
      <rPr>
        <b/>
        <sz val="8"/>
        <rFont val="Verdana"/>
        <family val="2"/>
        <charset val="204"/>
      </rPr>
      <t>Прозрачный провод.</t>
    </r>
    <r>
      <rPr>
        <sz val="8"/>
        <rFont val="Verdana"/>
        <family val="2"/>
        <charset val="204"/>
      </rPr>
      <t xml:space="preserve">
Влагозащищенный IP54.</t>
    </r>
  </si>
  <si>
    <t>Блок питания Rich LED 1.5 м с КОНТРОЛЛЕРОМ (8 режимов, память) для водопадов Rich LED. Можно подключить до 2-х водопадов на 1 блок.</t>
  </si>
  <si>
    <t>Блок питания Rich LED 1.5 м с КОНТРОЛЛЕРОМ (8 режимов, память) для сеток. Можно подключить до 5 сеток.</t>
  </si>
  <si>
    <r>
      <rPr>
        <b/>
        <sz val="8"/>
        <rFont val="Verdana"/>
        <family val="2"/>
        <charset val="204"/>
      </rPr>
      <t xml:space="preserve">Светодиодный занавес Rich LED 
</t>
    </r>
    <r>
      <rPr>
        <sz val="8"/>
        <rFont val="Verdana"/>
        <family val="2"/>
        <charset val="204"/>
      </rPr>
      <t>1.5*2 м, соединяемый.</t>
    </r>
    <r>
      <rPr>
        <b/>
        <sz val="8"/>
        <rFont val="Verdana"/>
        <family val="2"/>
        <charset val="204"/>
      </rPr>
      <t xml:space="preserve">
</t>
    </r>
    <r>
      <rPr>
        <sz val="8"/>
        <rFont val="Verdana"/>
        <family val="2"/>
        <charset val="204"/>
      </rPr>
      <t xml:space="preserve">Удивительные, завораживающие видеоэффекты, невозможно оторвать глаз.
200 LED. 
220 В.
(в комплект входит блок питания для подключения до 2 шт занавесов, для подключения большего кол-ва  приобретается отдельно).
</t>
    </r>
    <r>
      <rPr>
        <b/>
        <sz val="8"/>
        <rFont val="Verdana"/>
        <family val="2"/>
        <charset val="204"/>
      </rPr>
      <t xml:space="preserve">Прозрачный провод. Облегченный. </t>
    </r>
    <r>
      <rPr>
        <sz val="8"/>
        <rFont val="Verdana"/>
        <family val="2"/>
        <charset val="204"/>
      </rPr>
      <t xml:space="preserve">
Влагозащищенный IP54.</t>
    </r>
  </si>
  <si>
    <r>
      <rPr>
        <b/>
        <sz val="8"/>
        <rFont val="Verdana"/>
        <family val="2"/>
        <charset val="204"/>
      </rPr>
      <t>Светодиодный занавес Rich LED Водопад</t>
    </r>
    <r>
      <rPr>
        <sz val="8"/>
        <rFont val="Verdana"/>
        <family val="2"/>
        <charset val="204"/>
      </rPr>
      <t xml:space="preserve">, соединяемый (до 2 шт.) 
Размер 3*2 метра. 
336 LED.
Напряжение 24 В (блок питания в комплект не входит).
</t>
    </r>
    <r>
      <rPr>
        <b/>
        <sz val="8"/>
        <rFont val="Verdana"/>
        <family val="2"/>
        <charset val="204"/>
      </rPr>
      <t>Прозрачный провод</t>
    </r>
    <r>
      <rPr>
        <sz val="8"/>
        <rFont val="Verdana"/>
        <family val="2"/>
        <charset val="204"/>
      </rPr>
      <t xml:space="preserve">
Потребляемая мощность 50-200 Вт.
Влагозащищенный IP54.</t>
    </r>
  </si>
  <si>
    <r>
      <rPr>
        <b/>
        <sz val="8"/>
        <rFont val="Verdana"/>
        <family val="2"/>
        <charset val="204"/>
      </rPr>
      <t>Светодиодные подвески Rich LED</t>
    </r>
    <r>
      <rPr>
        <sz val="8"/>
        <rFont val="Verdana"/>
        <family val="2"/>
        <charset val="204"/>
      </rPr>
      <t xml:space="preserve"> </t>
    </r>
    <r>
      <rPr>
        <b/>
        <sz val="8"/>
        <rFont val="Verdana"/>
        <family val="2"/>
        <charset val="204"/>
      </rPr>
      <t>Снежинки</t>
    </r>
    <r>
      <rPr>
        <sz val="8"/>
        <rFont val="Verdana"/>
        <family val="2"/>
        <charset val="204"/>
      </rPr>
      <t xml:space="preserve"> 3*0.7 м, соединяемые (до 5 шт). 
Кол-во фигур: 5
Контроллер 8 режимов с памятью (в кмплекте).
</t>
    </r>
    <r>
      <rPr>
        <b/>
        <sz val="8"/>
        <rFont val="Verdana"/>
        <family val="2"/>
        <charset val="204"/>
      </rPr>
      <t>Белый провод</t>
    </r>
    <r>
      <rPr>
        <sz val="8"/>
        <rFont val="Verdana"/>
        <family val="2"/>
        <charset val="204"/>
      </rPr>
      <t>.
Влагозащищенные IP54</t>
    </r>
  </si>
  <si>
    <r>
      <rPr>
        <b/>
        <sz val="8"/>
        <rFont val="Verdana"/>
        <family val="2"/>
        <charset val="204"/>
      </rPr>
      <t>Светодиодные подвески Rich LED Звезды</t>
    </r>
    <r>
      <rPr>
        <sz val="8"/>
        <rFont val="Verdana"/>
        <family val="2"/>
        <charset val="204"/>
      </rPr>
      <t xml:space="preserve"> 3*0.5 м, соединяемые (до 10 шт).
Кол-во фигур: 7.
Работает от блока питания 220 В 
(в комплекте).
</t>
    </r>
    <r>
      <rPr>
        <b/>
        <sz val="8"/>
        <rFont val="Verdana"/>
        <family val="2"/>
        <charset val="204"/>
      </rPr>
      <t>Прозрачный провод</t>
    </r>
    <r>
      <rPr>
        <sz val="8"/>
        <rFont val="Verdana"/>
        <family val="2"/>
        <charset val="204"/>
      </rPr>
      <t>. 
Влагозащищенные IP54</t>
    </r>
  </si>
  <si>
    <r>
      <rPr>
        <b/>
        <sz val="8"/>
        <rFont val="Verdana"/>
        <family val="2"/>
        <charset val="204"/>
      </rPr>
      <t>Светодиодные подвески Rich LED Луны</t>
    </r>
    <r>
      <rPr>
        <sz val="8"/>
        <rFont val="Verdana"/>
        <family val="2"/>
        <charset val="204"/>
      </rPr>
      <t xml:space="preserve"> 3*0.5 м, соединяемые (до 10 шт).
Кол-во фигур: 5.
Работает от блока питания 220 В 
(в комплекте).
</t>
    </r>
    <r>
      <rPr>
        <b/>
        <sz val="8"/>
        <rFont val="Verdana"/>
        <family val="2"/>
        <charset val="204"/>
      </rPr>
      <t>Прозрачный провод</t>
    </r>
    <r>
      <rPr>
        <sz val="8"/>
        <rFont val="Verdana"/>
        <family val="2"/>
        <charset val="204"/>
      </rPr>
      <t>. 
Влагозащищенные IP54</t>
    </r>
  </si>
  <si>
    <r>
      <rPr>
        <b/>
        <sz val="8"/>
        <rFont val="Verdana"/>
        <family val="2"/>
        <charset val="204"/>
      </rPr>
      <t>Светодиодные Дреды 2.4 м. Rich LED, мерцающие.</t>
    </r>
    <r>
      <rPr>
        <sz val="8"/>
        <rFont val="Verdana"/>
        <family val="2"/>
        <charset val="204"/>
      </rPr>
      <t xml:space="preserve">
1120 LED; мерцает 140 LED.
24В. 
24 B, герметичные трансформаторы 220/24В IP 65 и соединители входят в комплект.
</t>
    </r>
    <r>
      <rPr>
        <b/>
        <sz val="8"/>
        <rFont val="Verdana"/>
        <family val="2"/>
        <charset val="204"/>
      </rPr>
      <t>Белые ветки.</t>
    </r>
    <r>
      <rPr>
        <sz val="8"/>
        <rFont val="Verdana"/>
        <family val="2"/>
        <charset val="204"/>
      </rPr>
      <t xml:space="preserve">
Влагозащищенные IP54. </t>
    </r>
  </si>
  <si>
    <t>Белт-лайт, 2-х проводной, 220 В, 
40 см расстояние между патронами</t>
  </si>
  <si>
    <r>
      <rPr>
        <b/>
        <sz val="8"/>
        <rFont val="Verdana"/>
        <family val="2"/>
        <charset val="204"/>
      </rPr>
      <t>Светодиодные Дреды 1.0 м. Rich LED</t>
    </r>
    <r>
      <rPr>
        <sz val="8"/>
        <rFont val="Verdana"/>
        <family val="2"/>
        <charset val="204"/>
      </rPr>
      <t xml:space="preserve">
Соединяемые до 50 Вт.
256 LED. 
24В.
Мощность 8.4 Вт.
24 B, трансформатор 220/24 В в комплект не входит.
</t>
    </r>
    <r>
      <rPr>
        <b/>
        <sz val="8"/>
        <rFont val="Verdana"/>
        <family val="2"/>
        <charset val="204"/>
      </rPr>
      <t>Черные ветки.</t>
    </r>
    <r>
      <rPr>
        <sz val="8"/>
        <rFont val="Verdana"/>
        <family val="2"/>
        <charset val="204"/>
      </rPr>
      <t xml:space="preserve">
Влагозащищенные IP54. </t>
    </r>
  </si>
  <si>
    <r>
      <rPr>
        <b/>
        <sz val="8"/>
        <rFont val="Verdana"/>
        <family val="2"/>
        <charset val="204"/>
      </rPr>
      <t xml:space="preserve">Светодиодные Дреды 1.5 м. Rich LED </t>
    </r>
    <r>
      <rPr>
        <sz val="8"/>
        <rFont val="Verdana"/>
        <family val="2"/>
        <charset val="204"/>
      </rPr>
      <t xml:space="preserve">
Соединяемые до 50 Вт.
288 LED. 
24В.
Мощность 10 Вт.
24 B, трансформатор 220/24 В в комплект не входит.
</t>
    </r>
    <r>
      <rPr>
        <b/>
        <sz val="8"/>
        <rFont val="Verdana"/>
        <family val="2"/>
        <charset val="204"/>
      </rPr>
      <t>Черные ветки.</t>
    </r>
    <r>
      <rPr>
        <sz val="8"/>
        <rFont val="Verdana"/>
        <family val="2"/>
        <charset val="204"/>
      </rPr>
      <t xml:space="preserve">
Влагозащищенные IP54. </t>
    </r>
  </si>
  <si>
    <r>
      <rPr>
        <b/>
        <sz val="8"/>
        <rFont val="Verdana"/>
        <family val="2"/>
        <charset val="204"/>
      </rPr>
      <t>Светодиодные Дреды 0.6 м. Rich LED</t>
    </r>
    <r>
      <rPr>
        <sz val="8"/>
        <rFont val="Verdana"/>
        <family val="2"/>
        <charset val="204"/>
      </rPr>
      <t xml:space="preserve">
Соединяемые до 50 Вт.
124 LED. 
24В.
Мощность 4.8 Вт.  
24 B, трансформатор 220/24 В в комплект не входит.
</t>
    </r>
    <r>
      <rPr>
        <b/>
        <sz val="8"/>
        <rFont val="Verdana"/>
        <family val="2"/>
        <charset val="204"/>
      </rPr>
      <t>Черные ветки.</t>
    </r>
    <r>
      <rPr>
        <sz val="8"/>
        <rFont val="Verdana"/>
        <family val="2"/>
        <charset val="204"/>
      </rPr>
      <t xml:space="preserve">
Влагозащищенные IP54. </t>
    </r>
  </si>
  <si>
    <t>Светодиодные Ёжики-трансформеры, 220 В, 8 режимов свечения</t>
  </si>
  <si>
    <r>
      <rPr>
        <b/>
        <sz val="8"/>
        <rFont val="Verdana"/>
        <family val="2"/>
        <charset val="204"/>
      </rPr>
      <t xml:space="preserve">Светодиодный ёжик-трансформер 45 см. Rich LED, мерцающий, </t>
    </r>
    <r>
      <rPr>
        <sz val="8"/>
        <rFont val="Verdana"/>
        <family val="2"/>
        <charset val="204"/>
      </rPr>
      <t>соединяемый до 50 шт.</t>
    </r>
    <r>
      <rPr>
        <b/>
        <sz val="8"/>
        <rFont val="Verdana"/>
        <family val="2"/>
        <charset val="204"/>
      </rPr>
      <t xml:space="preserve"> 
</t>
    </r>
    <r>
      <rPr>
        <sz val="8"/>
        <rFont val="Verdana"/>
        <family val="2"/>
        <charset val="204"/>
      </rPr>
      <t xml:space="preserve">96 LED, 32 веток.
Диаметр 45 см. 
220В. 
Блок питания в комплекте.
Металлический каркас.
</t>
    </r>
    <r>
      <rPr>
        <b/>
        <sz val="8"/>
        <rFont val="Verdana"/>
        <family val="2"/>
        <charset val="204"/>
      </rPr>
      <t>Фольга на ветках красная, золотая, серебряная.</t>
    </r>
    <r>
      <rPr>
        <sz val="8"/>
        <rFont val="Verdana"/>
        <family val="2"/>
        <charset val="204"/>
      </rPr>
      <t xml:space="preserve"> 
Влагозащищенный IP54. </t>
    </r>
  </si>
  <si>
    <r>
      <rPr>
        <b/>
        <sz val="8"/>
        <rFont val="Verdana"/>
        <family val="2"/>
        <charset val="204"/>
      </rPr>
      <t>Светодиодный ёжик-трансформер 30 см. Rich LED,</t>
    </r>
    <r>
      <rPr>
        <sz val="8"/>
        <rFont val="Verdana"/>
        <family val="2"/>
        <charset val="204"/>
      </rPr>
      <t xml:space="preserve"> соединяемый до 50 шт. 
40 LED, 20 веток.
Диаметр 30 см.
220В. 
Блок питания в комплекте.
Металлический каркас.
</t>
    </r>
    <r>
      <rPr>
        <b/>
        <sz val="8"/>
        <rFont val="Verdana"/>
        <family val="2"/>
        <charset val="204"/>
      </rPr>
      <t>Фольга на ветках красная, золотая, серебряная</t>
    </r>
    <r>
      <rPr>
        <sz val="8"/>
        <rFont val="Verdana"/>
        <family val="2"/>
        <charset val="204"/>
      </rPr>
      <t xml:space="preserve">. 
Влагозащищенный IP54. </t>
    </r>
  </si>
  <si>
    <r>
      <rPr>
        <b/>
        <sz val="8"/>
        <rFont val="Verdana"/>
        <family val="2"/>
        <charset val="204"/>
      </rPr>
      <t>Светодиодный ёжик-трансформер 45 см. Rich LED</t>
    </r>
    <r>
      <rPr>
        <sz val="8"/>
        <rFont val="Verdana"/>
        <family val="2"/>
        <charset val="204"/>
      </rPr>
      <t xml:space="preserve">, соединяемый до 50 шт. 
Контроллер 8 режимов. 
Диаметр 45 см. 
220В.
С возможностью подключения контроллера на 8 программ (в комплекте).
Металлический каркас. 
</t>
    </r>
    <r>
      <rPr>
        <b/>
        <sz val="8"/>
        <rFont val="Verdana"/>
        <family val="2"/>
        <charset val="204"/>
      </rPr>
      <t>Фольга серебряная.</t>
    </r>
    <r>
      <rPr>
        <sz val="8"/>
        <rFont val="Verdana"/>
        <family val="2"/>
        <charset val="204"/>
      </rPr>
      <t xml:space="preserve">
Влагозащищенный IP54. </t>
    </r>
  </si>
  <si>
    <r>
      <rPr>
        <b/>
        <sz val="8"/>
        <rFont val="Verdana"/>
        <family val="2"/>
        <charset val="204"/>
      </rPr>
      <t>Светодиодные акриловые Rich LED Мишки</t>
    </r>
    <r>
      <rPr>
        <sz val="8"/>
        <rFont val="Verdana"/>
        <family val="2"/>
        <charset val="204"/>
      </rPr>
      <t xml:space="preserve"> Rich LED. Размеры 110*95 см. 256 LED. 220/24В.
24 B, герметичные трансформаторы 220/24В IP 65 и соединители входят в комплект.
Влагозащищенная IP54.</t>
    </r>
  </si>
  <si>
    <r>
      <rPr>
        <b/>
        <sz val="8"/>
        <rFont val="Verdana"/>
        <family val="2"/>
        <charset val="204"/>
      </rPr>
      <t>Светодиодная фигура Ёлка</t>
    </r>
    <r>
      <rPr>
        <sz val="8"/>
        <rFont val="Verdana"/>
        <family val="2"/>
        <charset val="204"/>
      </rPr>
      <t>, акриловая. Rich LED. Размер 120 см. 480 LED. 220/24В.
24 B, герметичные трансформаторы 220/24В IP 65 и соединители входят в комплект.
Влагозащищенная IP54.</t>
    </r>
  </si>
  <si>
    <r>
      <rPr>
        <b/>
        <sz val="8"/>
        <rFont val="Verdana"/>
        <family val="2"/>
        <charset val="204"/>
      </rPr>
      <t>Светодиодная фигура Rich LED Ёлка</t>
    </r>
    <r>
      <rPr>
        <sz val="8"/>
        <rFont val="Verdana"/>
        <family val="2"/>
        <charset val="204"/>
      </rPr>
      <t>, акриловая. Rich LED. Размер 180 см. 800 LED . 220/24В.
24 B, герметичные трансформаторы 220/24В IP 65 и соединители входят в комплект.
Влагозащищенная IP54.</t>
    </r>
  </si>
  <si>
    <r>
      <t xml:space="preserve">Светодиодная гирлянда Rich LED
</t>
    </r>
    <r>
      <rPr>
        <b/>
        <sz val="8"/>
        <rFont val="Verdana"/>
        <family val="2"/>
        <charset val="204"/>
      </rPr>
      <t>Нить 10 м</t>
    </r>
    <r>
      <rPr>
        <sz val="8"/>
        <rFont val="Verdana"/>
        <family val="2"/>
        <charset val="204"/>
      </rPr>
      <t xml:space="preserve">, соединяемая (до 8 шт). 
100 LED.
24 B, трансформатор 220/24 В в комплект не входит.
Постоянное свечение.
</t>
    </r>
    <r>
      <rPr>
        <b/>
        <sz val="8"/>
        <rFont val="Verdana"/>
        <family val="2"/>
        <charset val="204"/>
      </rPr>
      <t>Цветной резиновый провод.</t>
    </r>
    <r>
      <rPr>
        <sz val="8"/>
        <rFont val="Verdana"/>
        <family val="2"/>
        <charset val="204"/>
      </rPr>
      <t xml:space="preserve">
Усиленная влагозащита IP65.</t>
    </r>
  </si>
  <si>
    <r>
      <t xml:space="preserve">Светодиодная гирлянда Rich LED
</t>
    </r>
    <r>
      <rPr>
        <b/>
        <sz val="8"/>
        <rFont val="Verdana"/>
        <family val="2"/>
        <charset val="204"/>
      </rPr>
      <t>Нить 10 м</t>
    </r>
    <r>
      <rPr>
        <sz val="8"/>
        <rFont val="Verdana"/>
        <family val="2"/>
        <charset val="204"/>
      </rPr>
      <t xml:space="preserve">, соединяемая (до 8 шт). 
100 LED. 
24 B, трансформатор 220/24 В в комплект не входит.
Постоянное свечение.
</t>
    </r>
    <r>
      <rPr>
        <b/>
        <sz val="8"/>
        <rFont val="Verdana"/>
        <family val="2"/>
        <charset val="204"/>
      </rPr>
      <t>Белый провод</t>
    </r>
    <r>
      <rPr>
        <sz val="8"/>
        <rFont val="Verdana"/>
        <family val="2"/>
        <charset val="204"/>
      </rPr>
      <t>. 
Влагозащищенная IP54.</t>
    </r>
  </si>
  <si>
    <r>
      <t xml:space="preserve">Светодиодная гирлянда Rich LED
</t>
    </r>
    <r>
      <rPr>
        <b/>
        <sz val="8"/>
        <rFont val="Verdana"/>
        <family val="2"/>
        <charset val="204"/>
      </rPr>
      <t>Нить 10 м с герметичным колпачком</t>
    </r>
    <r>
      <rPr>
        <sz val="8"/>
        <rFont val="Verdana"/>
        <family val="2"/>
        <charset val="204"/>
      </rPr>
      <t xml:space="preserve">, соединяемая (до 8 шт). 
100 LED. 
24 B, трансформатор 220/24 В в комплект не входит.
Постоянное свечение.
</t>
    </r>
    <r>
      <rPr>
        <b/>
        <sz val="8"/>
        <rFont val="Verdana"/>
        <family val="2"/>
        <charset val="204"/>
      </rPr>
      <t>Белый провод</t>
    </r>
    <r>
      <rPr>
        <sz val="8"/>
        <rFont val="Verdana"/>
        <family val="2"/>
        <charset val="204"/>
      </rPr>
      <t>. 
Усиленная влагозащита IP65.</t>
    </r>
  </si>
  <si>
    <r>
      <t>Светодиодная гирлянда Rich LED</t>
    </r>
    <r>
      <rPr>
        <b/>
        <sz val="8"/>
        <rFont val="Verdana"/>
        <family val="2"/>
        <charset val="204"/>
      </rPr>
      <t xml:space="preserve">
Нить 10 м с герметичным колпачком, </t>
    </r>
    <r>
      <rPr>
        <sz val="8"/>
        <rFont val="Verdana"/>
        <family val="2"/>
        <charset val="204"/>
      </rPr>
      <t>соединяемая (до 10 шт). 
100 LED.</t>
    </r>
    <r>
      <rPr>
        <b/>
        <sz val="8"/>
        <rFont val="Verdana"/>
        <family val="2"/>
        <charset val="204"/>
      </rPr>
      <t xml:space="preserve">
Есть возможность разделения на две части по 5 м! </t>
    </r>
    <r>
      <rPr>
        <sz val="8"/>
        <rFont val="Verdana"/>
        <family val="2"/>
        <charset val="204"/>
      </rPr>
      <t xml:space="preserve">
Работает от блока питания 220 В 
(в комплект не входит).
Постоянное свечение.
</t>
    </r>
    <r>
      <rPr>
        <b/>
        <sz val="8"/>
        <rFont val="Verdana"/>
        <family val="2"/>
        <charset val="204"/>
      </rPr>
      <t>Прозрачный провод</t>
    </r>
    <r>
      <rPr>
        <sz val="8"/>
        <rFont val="Verdana"/>
        <family val="2"/>
        <charset val="204"/>
      </rPr>
      <t>. 
Усиленная влагозащита IP65.</t>
    </r>
  </si>
  <si>
    <r>
      <t xml:space="preserve">Светодиодная гирлянда Rich LED
</t>
    </r>
    <r>
      <rPr>
        <b/>
        <sz val="8"/>
        <rFont val="Verdana"/>
        <family val="2"/>
        <charset val="204"/>
      </rPr>
      <t xml:space="preserve">Нить 10 м с герметичным колпачком </t>
    </r>
    <r>
      <rPr>
        <sz val="8"/>
        <rFont val="Verdana"/>
        <family val="2"/>
        <charset val="204"/>
      </rPr>
      <t xml:space="preserve">
соединяемая (до 10 шт).
100 LED.
</t>
    </r>
    <r>
      <rPr>
        <b/>
        <sz val="8"/>
        <rFont val="Verdana"/>
        <family val="2"/>
        <charset val="204"/>
      </rPr>
      <t xml:space="preserve">Есть возможность разделения на две части по 5 м! </t>
    </r>
    <r>
      <rPr>
        <sz val="8"/>
        <rFont val="Verdana"/>
        <family val="2"/>
        <charset val="204"/>
      </rPr>
      <t xml:space="preserve">
Работает от блока питания 220 В 
(в комплект не входит).
Постоянное свечение.
</t>
    </r>
    <r>
      <rPr>
        <b/>
        <sz val="8"/>
        <rFont val="Verdana"/>
        <family val="2"/>
        <charset val="204"/>
      </rPr>
      <t>Белый провод</t>
    </r>
    <r>
      <rPr>
        <sz val="8"/>
        <rFont val="Verdana"/>
        <family val="2"/>
        <charset val="204"/>
      </rPr>
      <t>. 
Усиленная влагозащита IP65.</t>
    </r>
  </si>
  <si>
    <r>
      <t xml:space="preserve">Светодиодная гирлянда Rich LED
</t>
    </r>
    <r>
      <rPr>
        <b/>
        <sz val="8"/>
        <rFont val="Verdana"/>
        <family val="2"/>
        <charset val="204"/>
      </rPr>
      <t xml:space="preserve">Нить 10 м, мерцающая, с герметичным колпачком, </t>
    </r>
    <r>
      <rPr>
        <sz val="8"/>
        <rFont val="Verdana"/>
        <family val="2"/>
        <charset val="204"/>
      </rPr>
      <t xml:space="preserve">соединяемая (до 10 шт). 
100 LED.
</t>
    </r>
    <r>
      <rPr>
        <b/>
        <sz val="8"/>
        <rFont val="Verdana"/>
        <family val="2"/>
        <charset val="204"/>
      </rPr>
      <t xml:space="preserve">Есть возможность разделения на две части по 5 м! </t>
    </r>
    <r>
      <rPr>
        <sz val="8"/>
        <rFont val="Verdana"/>
        <family val="2"/>
        <charset val="204"/>
      </rPr>
      <t xml:space="preserve">
Работает от блока питания 220 В 
(в комплект не входит).
</t>
    </r>
    <r>
      <rPr>
        <b/>
        <sz val="8"/>
        <rFont val="Verdana"/>
        <family val="2"/>
        <charset val="204"/>
      </rPr>
      <t>Прозрачный провод</t>
    </r>
    <r>
      <rPr>
        <sz val="8"/>
        <rFont val="Verdana"/>
        <family val="2"/>
        <charset val="204"/>
      </rPr>
      <t>. 
Усиленная влагозащита IP65.</t>
    </r>
  </si>
  <si>
    <r>
      <rPr>
        <b/>
        <sz val="8"/>
        <rFont val="Verdana"/>
        <family val="2"/>
        <charset val="204"/>
      </rPr>
      <t>Светодиодный занавес Rich LED Водопад</t>
    </r>
    <r>
      <rPr>
        <sz val="8"/>
        <rFont val="Verdana"/>
        <family val="2"/>
        <charset val="204"/>
      </rPr>
      <t xml:space="preserve">, соединяемый (до 2 шт.) 
Размер 2*3 метра. 
585 LED.
Динамика как у текущей воды.   
Напряжение 220 В. 
Контроллер в комплекте.
Потребляемая мощность - 60-180 Вт.
</t>
    </r>
    <r>
      <rPr>
        <b/>
        <sz val="8"/>
        <rFont val="Verdana"/>
        <family val="2"/>
        <charset val="204"/>
      </rPr>
      <t>Прозрачный провод.</t>
    </r>
    <r>
      <rPr>
        <sz val="8"/>
        <rFont val="Verdana"/>
        <family val="2"/>
        <charset val="204"/>
      </rPr>
      <t xml:space="preserve">
Влагозащищенный IP54.</t>
    </r>
  </si>
  <si>
    <r>
      <rPr>
        <b/>
        <sz val="8"/>
        <rFont val="Verdana"/>
        <family val="2"/>
        <charset val="204"/>
      </rPr>
      <t>Светодиодный занавес Rich LED Водопад</t>
    </r>
    <r>
      <rPr>
        <sz val="8"/>
        <rFont val="Verdana"/>
        <family val="2"/>
        <charset val="204"/>
      </rPr>
      <t xml:space="preserve">, соединяемый (до 2 шт.) 
Размер 2*3 метра. 
1200 LED.
Динамика, как у текущей воды.   
Напряжение 220 В. 
Контроллер в комплекте. 
Потребляемая мощность - 60-180 Вт.
</t>
    </r>
    <r>
      <rPr>
        <b/>
        <sz val="8"/>
        <rFont val="Verdana"/>
        <family val="2"/>
        <charset val="204"/>
      </rPr>
      <t>Прозрачный провод.</t>
    </r>
    <r>
      <rPr>
        <sz val="8"/>
        <rFont val="Verdana"/>
        <family val="2"/>
        <charset val="204"/>
      </rPr>
      <t xml:space="preserve">
Влагозащищенный IP54.</t>
    </r>
  </si>
  <si>
    <r>
      <rPr>
        <b/>
        <sz val="8"/>
        <rFont val="Verdana"/>
        <family val="2"/>
        <charset val="204"/>
      </rPr>
      <t>Светодиодный занавес Rich LED Водопад.</t>
    </r>
    <r>
      <rPr>
        <sz val="8"/>
        <rFont val="Verdana"/>
        <family val="2"/>
        <charset val="204"/>
      </rPr>
      <t xml:space="preserve">
Изменяемая форма.
Размер 0.5*1.6 метра. 
384 LED.
Напряжение 24 В.
Контроллер в комплекте.
Потребляемая мощность 32 Вт
</t>
    </r>
    <r>
      <rPr>
        <b/>
        <sz val="8"/>
        <rFont val="Verdana"/>
        <family val="2"/>
        <charset val="204"/>
      </rPr>
      <t>Прозрачный провод</t>
    </r>
    <r>
      <rPr>
        <sz val="8"/>
        <rFont val="Verdana"/>
        <family val="2"/>
        <charset val="204"/>
      </rPr>
      <t xml:space="preserve">
Влагозащищенный IP54.</t>
    </r>
  </si>
  <si>
    <r>
      <rPr>
        <b/>
        <sz val="8"/>
        <rFont val="Verdana"/>
        <family val="2"/>
        <charset val="204"/>
      </rPr>
      <t>Светодиодный дюралайт Rich LED</t>
    </r>
    <r>
      <rPr>
        <sz val="8"/>
        <rFont val="Verdana"/>
        <family val="2"/>
        <charset val="204"/>
      </rPr>
      <t xml:space="preserve">
2-проводной, 13 мм.
Свечение 360°
220 В.
</t>
    </r>
    <r>
      <rPr>
        <sz val="8"/>
        <color rgb="FFFF0000"/>
        <rFont val="Verdana"/>
        <family val="2"/>
        <charset val="204"/>
      </rPr>
      <t xml:space="preserve">Кратность резки - 1 метр!
</t>
    </r>
    <r>
      <rPr>
        <sz val="8"/>
        <rFont val="Verdana"/>
        <family val="2"/>
        <charset val="204"/>
      </rPr>
      <t xml:space="preserve">Мерцает холодным белым каждый 6-й диод.
</t>
    </r>
    <r>
      <rPr>
        <b/>
        <sz val="8"/>
        <rFont val="Verdana"/>
        <family val="2"/>
        <charset val="204"/>
      </rPr>
      <t>К каждой бухте 100 м. 5 полных комплектов подключения бесплатно!</t>
    </r>
  </si>
  <si>
    <t xml:space="preserve">Светодиодные уличные консоли Rich LED.
Высота 150 см.
Металлический каркас. 220В. 
Влагозащищенные IP54.  </t>
  </si>
  <si>
    <t>Трансформатор 220/24 В , усиленная влагозащита IP65, герметичный, 60 Вт, шнур подключения  с выпрямителем тока 1.5 м.</t>
  </si>
  <si>
    <t>Трансформатор 220/24 В , усиленная влагозащита IP65, герметичный, 30 Вт, шнур подключения  с выпрямителем тока 1.5 м.</t>
  </si>
  <si>
    <t>Трансформатор 220/24 В , усиленная влагозащита IP65, герметичный, 50 Вт, шнур подключения  с выпрямителем тока 1.5 м.</t>
  </si>
  <si>
    <t>Светодиодные гирлянды Нить 10 метров, 24 В, постоянное свечение</t>
  </si>
  <si>
    <t>RL-220AC/DC24-30W-B</t>
  </si>
  <si>
    <t>Светодиодные гирлянды Нить 10 метров, 24 В, мерцание</t>
  </si>
  <si>
    <t>Светодиодные гирлянды Нить 10 метров, 24 В, мерцание, 
IP 65, герметичный колпачок</t>
  </si>
  <si>
    <t>Светодиодные гирлянды Нить 10 метров, 220 В, постоянное свечение</t>
  </si>
  <si>
    <t>Светодиодные гирлянды Нить 10 метров, 220 В, постоянное свечение, 
IP 65, герметичный колпачок</t>
  </si>
  <si>
    <t>Светодиодные гирлянды Нить 10 метров, 24 В, постоянное свечение, 
IP 65, герметичный колпачок</t>
  </si>
  <si>
    <t>Светодиодные гирлянды Нить 10 метров, 24 В, постоянное свечение, 
цветная резина, IP65, герметичный колпачок</t>
  </si>
  <si>
    <t>Светодиодные гирлянды Нить 10 метров, 220 В, мерцание</t>
  </si>
  <si>
    <t>Светодиодные гирлянды Нить 10 метров, 220 В, мерцание, 
IP 65, герметичный колпачок</t>
  </si>
  <si>
    <t>Светодиодные гирлянды Нить 20 метров, 220 В, 8 режимов работы</t>
  </si>
  <si>
    <t>Светодиодная гирлянда декор Флора, 220 В, постоянное свечение</t>
  </si>
  <si>
    <t>Светодиодный занавес RGB Хамелеон Rich LED1,5*2 м, 220 В, видеоэффекты</t>
  </si>
  <si>
    <r>
      <rPr>
        <b/>
        <sz val="8"/>
        <rFont val="Verdana"/>
        <family val="2"/>
        <charset val="204"/>
      </rPr>
      <t>Светодиодная бахрома Rich LED длинная 2.4*2.2 м</t>
    </r>
    <r>
      <rPr>
        <sz val="8"/>
        <rFont val="Verdana"/>
        <family val="2"/>
        <charset val="204"/>
      </rPr>
      <t xml:space="preserve">, 
соединяемая (до 10 шт).
184 LED.
Треугольники высотой 1, 1.4 и 2.2 м.
Между светодиодами 10 см.
Работает от блока питания 220 В 
(в комплекте).
</t>
    </r>
    <r>
      <rPr>
        <b/>
        <sz val="8"/>
        <rFont val="Verdana"/>
        <family val="2"/>
        <charset val="204"/>
      </rPr>
      <t>Прозрачный провод.</t>
    </r>
    <r>
      <rPr>
        <sz val="8"/>
        <rFont val="Verdana"/>
        <family val="2"/>
        <charset val="204"/>
      </rPr>
      <t xml:space="preserve">
Влагозащищенная IP54</t>
    </r>
  </si>
  <si>
    <r>
      <rPr>
        <b/>
        <sz val="8"/>
        <rFont val="Verdana"/>
        <family val="2"/>
        <charset val="204"/>
      </rPr>
      <t>Светодиодная бахрома RGB Хамелеон Rich LED, 5*0.7 м.</t>
    </r>
    <r>
      <rPr>
        <sz val="8"/>
        <rFont val="Verdana"/>
        <family val="2"/>
        <charset val="204"/>
      </rPr>
      <t xml:space="preserve">
Цвет супер RGB Хамелеон. Удивительные,</t>
    </r>
    <r>
      <rPr>
        <b/>
        <sz val="8"/>
        <rFont val="Verdana"/>
        <family val="2"/>
        <charset val="204"/>
      </rPr>
      <t xml:space="preserve"> завораживающие видеоэффекты</t>
    </r>
    <r>
      <rPr>
        <sz val="8"/>
        <rFont val="Verdana"/>
        <family val="2"/>
        <charset val="204"/>
      </rPr>
      <t xml:space="preserve">.
198 LED. 
220 В.
Работает от блока питания 220 В 
(в комплект входит блок питания для подключения до 2 шт бахромы, для подключения большего кол-ва  преобретается отдельно).
</t>
    </r>
    <r>
      <rPr>
        <b/>
        <sz val="8"/>
        <rFont val="Verdana"/>
        <family val="2"/>
        <charset val="204"/>
      </rPr>
      <t>Прозрачный провод.</t>
    </r>
    <r>
      <rPr>
        <sz val="8"/>
        <rFont val="Verdana"/>
        <family val="2"/>
        <charset val="204"/>
      </rPr>
      <t xml:space="preserve">
Влагозащищенная IP54</t>
    </r>
  </si>
  <si>
    <t>Блок питания для изделий Rich LED 
с постоянным свечением. 4А. Для соединения до 10 шт.</t>
  </si>
  <si>
    <t>Блок питания для МЕРЦАЮЩИХ изделий Rich LED. 4А. Для соединения до 10 шт.</t>
  </si>
  <si>
    <r>
      <t xml:space="preserve">Блок питания для занавесов и бахромы </t>
    </r>
    <r>
      <rPr>
        <b/>
        <sz val="8"/>
        <rFont val="Verdana"/>
        <family val="2"/>
        <charset val="204"/>
      </rPr>
      <t>ARGB</t>
    </r>
    <r>
      <rPr>
        <sz val="8"/>
        <rFont val="Verdana"/>
        <family val="2"/>
        <charset val="204"/>
      </rPr>
      <t>. Используется для соединения до 6-ти шт.</t>
    </r>
  </si>
  <si>
    <r>
      <rPr>
        <b/>
        <sz val="8"/>
        <rFont val="Verdana"/>
        <family val="2"/>
        <charset val="204"/>
      </rPr>
      <t xml:space="preserve">Светодиодный ёжик-трансформер 80 см. Rich LED, мерцающий, </t>
    </r>
    <r>
      <rPr>
        <sz val="8"/>
        <rFont val="Verdana"/>
        <family val="2"/>
        <charset val="204"/>
      </rPr>
      <t>соединяемый до 25 шт.</t>
    </r>
    <r>
      <rPr>
        <b/>
        <sz val="8"/>
        <rFont val="Verdana"/>
        <family val="2"/>
        <charset val="204"/>
      </rPr>
      <t xml:space="preserve"> 
</t>
    </r>
    <r>
      <rPr>
        <sz val="8"/>
        <rFont val="Verdana"/>
        <family val="2"/>
        <charset val="204"/>
      </rPr>
      <t xml:space="preserve">192 LED, 48 веток.
Диаметр 80 см. 
220В.
Блок питания в комплекте.
Металлический каркас. 
</t>
    </r>
    <r>
      <rPr>
        <b/>
        <sz val="8"/>
        <rFont val="Verdana"/>
        <family val="2"/>
        <charset val="204"/>
      </rPr>
      <t>Фольга на ветках красная, золотая, серебряная.</t>
    </r>
    <r>
      <rPr>
        <sz val="8"/>
        <rFont val="Verdana"/>
        <family val="2"/>
        <charset val="204"/>
      </rPr>
      <t xml:space="preserve"> 
Влагозащищенный IP54. </t>
    </r>
  </si>
  <si>
    <r>
      <t xml:space="preserve">Блок питания для занавесов и бахромы </t>
    </r>
    <r>
      <rPr>
        <b/>
        <sz val="8"/>
        <rFont val="Verdana"/>
        <family val="2"/>
        <charset val="204"/>
      </rPr>
      <t>ARGB</t>
    </r>
    <r>
      <rPr>
        <sz val="8"/>
        <rFont val="Verdana"/>
        <family val="2"/>
        <charset val="204"/>
      </rPr>
      <t xml:space="preserve"> Хамелеон. Для соединения до 6 шт</t>
    </r>
  </si>
  <si>
    <t>RL-BL2-50M-125-B</t>
  </si>
  <si>
    <r>
      <t xml:space="preserve">Светодиодная гирлянда Rich LED 
</t>
    </r>
    <r>
      <rPr>
        <b/>
        <sz val="8"/>
        <rFont val="Verdana"/>
        <family val="2"/>
        <charset val="204"/>
      </rPr>
      <t>Шарики</t>
    </r>
    <r>
      <rPr>
        <sz val="8"/>
        <rFont val="Verdana"/>
        <family val="2"/>
        <charset val="204"/>
      </rPr>
      <t xml:space="preserve"> </t>
    </r>
    <r>
      <rPr>
        <b/>
        <sz val="8"/>
        <rFont val="Verdana"/>
        <family val="2"/>
        <charset val="204"/>
      </rPr>
      <t>7.5 м</t>
    </r>
    <r>
      <rPr>
        <sz val="8"/>
        <rFont val="Verdana"/>
        <family val="2"/>
        <charset val="204"/>
      </rPr>
      <t xml:space="preserve">, соединяемая (до 15 шт.) 
50 LED-шариков </t>
    </r>
    <r>
      <rPr>
        <b/>
        <sz val="8"/>
        <rFont val="Verdana"/>
        <family val="2"/>
        <charset val="204"/>
      </rPr>
      <t>23 мм</t>
    </r>
    <r>
      <rPr>
        <sz val="8"/>
        <rFont val="Verdana"/>
        <family val="2"/>
        <charset val="204"/>
      </rPr>
      <t xml:space="preserve"> 
220 В.
Автосмена цвета каждого шарика.
Блок питания в комплекте.</t>
    </r>
    <r>
      <rPr>
        <b/>
        <sz val="8"/>
        <rFont val="Verdana"/>
        <family val="2"/>
        <charset val="204"/>
      </rPr>
      <t xml:space="preserve">
Черный провод.
</t>
    </r>
    <r>
      <rPr>
        <sz val="8"/>
        <rFont val="Verdana"/>
        <family val="2"/>
        <charset val="204"/>
      </rPr>
      <t>Усиленная влагозащита IP65.</t>
    </r>
  </si>
  <si>
    <r>
      <t xml:space="preserve">Светодиодная гирлянда Rich LED </t>
    </r>
    <r>
      <rPr>
        <b/>
        <sz val="8"/>
        <rFont val="Verdana"/>
        <family val="2"/>
        <charset val="204"/>
      </rPr>
      <t>БОЛЬШИЕ шарики</t>
    </r>
    <r>
      <rPr>
        <sz val="8"/>
        <rFont val="Verdana"/>
        <family val="2"/>
        <charset val="204"/>
      </rPr>
      <t xml:space="preserve"> 
соединяемая (до 20 шт.)
20-LED больших шариков - 40 мм.  
220 В.
Блок питания приобретается отдельно.
</t>
    </r>
    <r>
      <rPr>
        <b/>
        <sz val="8"/>
        <rFont val="Verdana"/>
        <family val="2"/>
        <charset val="204"/>
      </rPr>
      <t>Черный провод.</t>
    </r>
    <r>
      <rPr>
        <sz val="8"/>
        <rFont val="Verdana"/>
        <family val="2"/>
        <charset val="204"/>
      </rPr>
      <t xml:space="preserve">
Усиленная влагозащита IP65.</t>
    </r>
  </si>
  <si>
    <r>
      <t>Светодиодная гирлянда Rich LED</t>
    </r>
    <r>
      <rPr>
        <b/>
        <sz val="8"/>
        <rFont val="Verdana"/>
        <family val="2"/>
        <charset val="204"/>
      </rPr>
      <t xml:space="preserve"> БОЛЬШИЕ шарики 5 м., </t>
    </r>
    <r>
      <rPr>
        <sz val="8"/>
        <rFont val="Verdana"/>
        <family val="2"/>
        <charset val="204"/>
      </rPr>
      <t xml:space="preserve">соединяемая (до 20 шт.)
20-LED больших шариков - 40 мм.  
220 В.
Блок питания в комплекте.
</t>
    </r>
    <r>
      <rPr>
        <b/>
        <sz val="8"/>
        <rFont val="Verdana"/>
        <family val="2"/>
        <charset val="204"/>
      </rPr>
      <t xml:space="preserve">Черный провод.
</t>
    </r>
    <r>
      <rPr>
        <sz val="8"/>
        <rFont val="Verdana"/>
        <family val="2"/>
        <charset val="204"/>
      </rPr>
      <t>Усиленная влагозащита IP65.</t>
    </r>
  </si>
  <si>
    <r>
      <t>Светодиодная гирлянда Rich LED</t>
    </r>
    <r>
      <rPr>
        <b/>
        <sz val="8"/>
        <rFont val="Verdana"/>
        <family val="2"/>
        <charset val="204"/>
      </rPr>
      <t xml:space="preserve">
Шишки 7.5 м</t>
    </r>
    <r>
      <rPr>
        <sz val="8"/>
        <rFont val="Verdana"/>
        <family val="2"/>
        <charset val="204"/>
      </rPr>
      <t xml:space="preserve">, соединяемая (до 15 шт.)
50 LED-Шишек
220 В.
Автосмена цвета каждой шишки.
Блок питания в комплекте.
</t>
    </r>
    <r>
      <rPr>
        <b/>
        <sz val="8"/>
        <rFont val="Verdana"/>
        <family val="2"/>
        <charset val="204"/>
      </rPr>
      <t xml:space="preserve">Провод белый.
</t>
    </r>
    <r>
      <rPr>
        <sz val="8"/>
        <rFont val="Verdana"/>
        <family val="2"/>
        <charset val="204"/>
      </rPr>
      <t>Влагозащищенная IP54.</t>
    </r>
  </si>
  <si>
    <r>
      <t xml:space="preserve">Светодиодная гирлянда Rich LED 
</t>
    </r>
    <r>
      <rPr>
        <b/>
        <sz val="8"/>
        <rFont val="Verdana"/>
        <family val="2"/>
        <charset val="204"/>
      </rPr>
      <t>Шарики 7.5 м</t>
    </r>
    <r>
      <rPr>
        <sz val="8"/>
        <rFont val="Verdana"/>
        <family val="2"/>
        <charset val="204"/>
      </rPr>
      <t xml:space="preserve">, соединяемая (до 15 шт.)
50 LED-шариков </t>
    </r>
    <r>
      <rPr>
        <b/>
        <sz val="8"/>
        <rFont val="Verdana"/>
        <family val="2"/>
        <charset val="204"/>
      </rPr>
      <t xml:space="preserve">18 мм
</t>
    </r>
    <r>
      <rPr>
        <sz val="8"/>
        <rFont val="Verdana"/>
        <family val="2"/>
        <charset val="204"/>
      </rPr>
      <t xml:space="preserve">220 В
Автосмена цвета каждого шарика. 
Блок питания в комплекте.
</t>
    </r>
    <r>
      <rPr>
        <b/>
        <sz val="8"/>
        <rFont val="Verdana"/>
        <family val="2"/>
        <charset val="204"/>
      </rPr>
      <t>Для интерьера.</t>
    </r>
  </si>
  <si>
    <t>RL-Cn2-220-B</t>
  </si>
  <si>
    <t>RL-Cn3-C-220-W</t>
  </si>
  <si>
    <t>RL-Cn4-WF-24-W</t>
  </si>
  <si>
    <t>RL-WF0.5*1.6-24V-T/G</t>
  </si>
  <si>
    <t>RL-WF0.5*1.6-24V-T/W</t>
  </si>
  <si>
    <t>RL-220AC24-50W-B</t>
  </si>
  <si>
    <t>RL-Cn4-N-220-W</t>
  </si>
  <si>
    <t>синие-белый</t>
  </si>
  <si>
    <t>красно-белый</t>
  </si>
  <si>
    <t xml:space="preserve">Светодиодные уличные консоли Rich LED.
Размер: 1,5м на 0,65 м.
Металлический каркас. 220В. 
Влагозащищенные IP54. </t>
  </si>
  <si>
    <r>
      <t xml:space="preserve">Удлинитель 5 м, </t>
    </r>
    <r>
      <rPr>
        <b/>
        <sz val="8"/>
        <rFont val="Verdana"/>
        <family val="2"/>
        <charset val="204"/>
      </rPr>
      <t>2 pin</t>
    </r>
    <r>
      <rPr>
        <sz val="8"/>
        <rFont val="Verdana"/>
        <family val="2"/>
        <charset val="204"/>
      </rPr>
      <t>, 2-х проводной, черный.
Соединяемый. Влагозащищенный IP 54. Подходит для: нитей 10 м, бахромы, занавесов.</t>
    </r>
  </si>
  <si>
    <r>
      <t xml:space="preserve">Удлинитель 5 м, </t>
    </r>
    <r>
      <rPr>
        <b/>
        <sz val="8"/>
        <rFont val="Verdana"/>
        <family val="2"/>
        <charset val="204"/>
      </rPr>
      <t>3 pin</t>
    </r>
    <r>
      <rPr>
        <sz val="8"/>
        <rFont val="Verdana"/>
        <family val="2"/>
        <charset val="204"/>
      </rPr>
      <t>, 3-х проводной, черный. Соединяемый. Влагозащищенный IP 54. 
Подходит для: нитей 20 м.</t>
    </r>
  </si>
  <si>
    <r>
      <t>Удлинитель 5 м, 5</t>
    </r>
    <r>
      <rPr>
        <b/>
        <sz val="8"/>
        <rFont val="Verdana"/>
        <family val="2"/>
        <charset val="204"/>
      </rPr>
      <t xml:space="preserve"> pin</t>
    </r>
    <r>
      <rPr>
        <sz val="8"/>
        <rFont val="Verdana"/>
        <family val="2"/>
        <charset val="204"/>
      </rPr>
      <t>, 5-ти проводной, белый.
Соединяемый. Влагозащищенный IP 54. 
Подходит для: сеток и водопадов 3*2.</t>
    </r>
  </si>
  <si>
    <r>
      <t xml:space="preserve">Разветвитель, 0.6 м, 5 лучей, </t>
    </r>
    <r>
      <rPr>
        <b/>
        <sz val="8"/>
        <rFont val="Verdana"/>
        <family val="2"/>
        <charset val="204"/>
      </rPr>
      <t>2 pin</t>
    </r>
    <r>
      <rPr>
        <sz val="8"/>
        <rFont val="Verdana"/>
        <family val="2"/>
        <charset val="204"/>
      </rPr>
      <t>, 2-х проводной, черный.
Соединяемый. Влагозащищенный IP 54. 
Подходит для: нитей 10 м, бахромы, занавесов.</t>
    </r>
  </si>
  <si>
    <r>
      <t xml:space="preserve">Разветвитель, 0.6 м, 5 лучей, </t>
    </r>
    <r>
      <rPr>
        <b/>
        <sz val="8"/>
        <rFont val="Verdana"/>
        <family val="2"/>
        <charset val="204"/>
      </rPr>
      <t>3 pin</t>
    </r>
    <r>
      <rPr>
        <sz val="8"/>
        <rFont val="Verdana"/>
        <family val="2"/>
        <charset val="204"/>
      </rPr>
      <t>, 3-х проводной, черный.
Соединяемый. Влагозащищенный IP 54. 
Подходит для: нитей 20 м.</t>
    </r>
  </si>
  <si>
    <t>Севтодиодные сосульки, 220 В</t>
  </si>
  <si>
    <r>
      <rPr>
        <b/>
        <sz val="8"/>
        <rFont val="Verdana"/>
        <family val="2"/>
        <charset val="204"/>
      </rPr>
      <t xml:space="preserve">Тающая сосулька светодиодная Rich LED, 60 см. </t>
    </r>
    <r>
      <rPr>
        <sz val="8"/>
        <rFont val="Verdana"/>
        <family val="2"/>
        <charset val="204"/>
      </rPr>
      <t xml:space="preserve">Соединяемая до 50 шт, двухсторонняя. 
220 B. 
Шнур подключения 1.5 м. в комплекте.
Влагозащищенная IP54. </t>
    </r>
  </si>
  <si>
    <r>
      <rPr>
        <b/>
        <sz val="8"/>
        <rFont val="Verdana"/>
        <family val="2"/>
        <charset val="204"/>
      </rPr>
      <t xml:space="preserve">Тающая сосулька светодиодная Rich LED, 80 см. </t>
    </r>
    <r>
      <rPr>
        <sz val="8"/>
        <rFont val="Verdana"/>
        <family val="2"/>
        <charset val="204"/>
      </rPr>
      <t xml:space="preserve">Соединяемая до 50 шт, двухсторонняя.
220 B. 
Шнур подключения 1.5 м. в комплекте.
Влагозащищенная IP54. </t>
    </r>
  </si>
  <si>
    <r>
      <t>Светодиодный</t>
    </r>
    <r>
      <rPr>
        <b/>
        <sz val="8"/>
        <rFont val="Verdana"/>
        <family val="2"/>
        <charset val="204"/>
      </rPr>
      <t xml:space="preserve"> Белт-лайт </t>
    </r>
    <r>
      <rPr>
        <sz val="8"/>
        <rFont val="Verdana"/>
        <family val="2"/>
        <charset val="204"/>
      </rPr>
      <t xml:space="preserve">Rich LED
2-х проводной. 
125 патронов.
Расстояние между патронами 40 см.
220 В.
Шнур подключения в комплекте.
Усиленная влагозащита за счёт прорезиненного патрона.
Используются лампы с цоколем Е27.
</t>
    </r>
    <r>
      <rPr>
        <b/>
        <sz val="8"/>
        <rFont val="Verdana"/>
        <family val="2"/>
        <charset val="204"/>
      </rPr>
      <t xml:space="preserve">Провод черный.
</t>
    </r>
    <r>
      <rPr>
        <sz val="8"/>
        <rFont val="Verdana"/>
        <family val="2"/>
        <charset val="204"/>
      </rPr>
      <t>Лампы приобретаются отдельно.</t>
    </r>
    <r>
      <rPr>
        <b/>
        <sz val="8"/>
        <rFont val="Verdana"/>
        <family val="2"/>
        <charset val="204"/>
      </rPr>
      <t xml:space="preserve">
</t>
    </r>
    <r>
      <rPr>
        <sz val="8"/>
        <rFont val="Verdana"/>
        <family val="2"/>
        <charset val="204"/>
      </rPr>
      <t>Влагозащищенный IP54.</t>
    </r>
  </si>
  <si>
    <t>Светодиодная бахрома RGB Хамелеон Rich LED 5*0,7 м, 220 В, автосмена</t>
  </si>
  <si>
    <r>
      <rPr>
        <b/>
        <sz val="8"/>
        <rFont val="Verdana"/>
        <family val="2"/>
        <charset val="204"/>
      </rPr>
      <t>Рождественский венок</t>
    </r>
    <r>
      <rPr>
        <sz val="8"/>
        <rFont val="Verdana"/>
        <family val="2"/>
        <charset val="204"/>
      </rPr>
      <t xml:space="preserve"> Rich LED, хвойный светодиодный с контроллером, 
размер 40 и 60 см. 12 В. Эффект вращения и другие светодинамические эффекты.
12 B.
Трансформатор 220/12В IP 65 входит в комплект.
Влагозащищенный IP54</t>
    </r>
  </si>
  <si>
    <r>
      <t xml:space="preserve">Светодиодная гирлянда Rich LED
</t>
    </r>
    <r>
      <rPr>
        <b/>
        <sz val="8"/>
        <rFont val="Verdana"/>
        <family val="2"/>
        <charset val="204"/>
      </rPr>
      <t xml:space="preserve">Нить 10 м, </t>
    </r>
    <r>
      <rPr>
        <sz val="8"/>
        <rFont val="Verdana"/>
        <family val="2"/>
        <charset val="204"/>
      </rPr>
      <t xml:space="preserve">соединяемая (до 8 шт). 
100 LED.
24 B, трансформатор 220/24 В в комплект не входит.
Постоянное свечение.
</t>
    </r>
    <r>
      <rPr>
        <b/>
        <sz val="8"/>
        <rFont val="Verdana"/>
        <family val="2"/>
        <charset val="204"/>
      </rPr>
      <t>Черный провод</t>
    </r>
    <r>
      <rPr>
        <sz val="8"/>
        <rFont val="Verdana"/>
        <family val="2"/>
        <charset val="204"/>
      </rPr>
      <t>. 
Влагозащищенная IP54.</t>
    </r>
  </si>
  <si>
    <r>
      <t xml:space="preserve">Светодиодная гирлянда Rich LED
</t>
    </r>
    <r>
      <rPr>
        <b/>
        <sz val="8"/>
        <rFont val="Verdana"/>
        <family val="2"/>
        <charset val="204"/>
      </rPr>
      <t xml:space="preserve">Нить 10 м, </t>
    </r>
    <r>
      <rPr>
        <sz val="8"/>
        <rFont val="Verdana"/>
        <family val="2"/>
        <charset val="204"/>
      </rPr>
      <t xml:space="preserve">соединяемая (до 8 шт). 
100 LED. 
24 B, трансформатор 220/24В в комплект не входит.
Постоянное свечение.
</t>
    </r>
    <r>
      <rPr>
        <b/>
        <sz val="8"/>
        <rFont val="Verdana"/>
        <family val="2"/>
        <charset val="204"/>
      </rPr>
      <t>Прозрачный провод.</t>
    </r>
    <r>
      <rPr>
        <sz val="8"/>
        <rFont val="Verdana"/>
        <family val="2"/>
        <charset val="204"/>
      </rPr>
      <t xml:space="preserve">
Влагозащищенная IP54.</t>
    </r>
  </si>
  <si>
    <r>
      <t>Светодиодная гирлянда Rich LED</t>
    </r>
    <r>
      <rPr>
        <b/>
        <sz val="8"/>
        <rFont val="Verdana"/>
        <family val="2"/>
        <charset val="204"/>
      </rPr>
      <t xml:space="preserve">
Нить 10 м, мерцающая, </t>
    </r>
    <r>
      <rPr>
        <sz val="8"/>
        <rFont val="Verdana"/>
        <family val="2"/>
        <charset val="204"/>
      </rPr>
      <t xml:space="preserve">соединяемая 
(до 8 шт). 
100 LED.
24 B, трансформатор 220/24В в комплект не входит.
</t>
    </r>
    <r>
      <rPr>
        <b/>
        <sz val="8"/>
        <rFont val="Verdana"/>
        <family val="2"/>
        <charset val="204"/>
      </rPr>
      <t>Прозрачный провод</t>
    </r>
    <r>
      <rPr>
        <sz val="8"/>
        <rFont val="Verdana"/>
        <family val="2"/>
        <charset val="204"/>
      </rPr>
      <t>. 
Влагозащищенная IP54.</t>
    </r>
  </si>
  <si>
    <r>
      <t xml:space="preserve">Светодиодная гирлянда Rich LED
</t>
    </r>
    <r>
      <rPr>
        <b/>
        <sz val="8"/>
        <rFont val="Verdana"/>
        <family val="2"/>
        <charset val="204"/>
      </rPr>
      <t>Нить 10 м, мерцающая,</t>
    </r>
    <r>
      <rPr>
        <sz val="8"/>
        <rFont val="Verdana"/>
        <family val="2"/>
        <charset val="204"/>
      </rPr>
      <t xml:space="preserve"> соединяемая 
(до 8 шт). 
100 LED.
24 B, трансформатор 220/24В в комплект не входит.
</t>
    </r>
    <r>
      <rPr>
        <b/>
        <sz val="8"/>
        <rFont val="Verdana"/>
        <family val="2"/>
        <charset val="204"/>
      </rPr>
      <t>Черный провод</t>
    </r>
    <r>
      <rPr>
        <sz val="8"/>
        <rFont val="Verdana"/>
        <family val="2"/>
        <charset val="204"/>
      </rPr>
      <t>.
Влагозащищенная IP54.</t>
    </r>
  </si>
  <si>
    <r>
      <t xml:space="preserve">Светодиодная гирлянда Rich LED
</t>
    </r>
    <r>
      <rPr>
        <b/>
        <sz val="8"/>
        <rFont val="Verdana"/>
        <family val="2"/>
        <charset val="204"/>
      </rPr>
      <t xml:space="preserve">Нить 10 м 220В, </t>
    </r>
    <r>
      <rPr>
        <sz val="8"/>
        <rFont val="Verdana"/>
        <family val="2"/>
        <charset val="204"/>
      </rPr>
      <t xml:space="preserve">соединяемая (до 10 шт). 100 LED. 
220 В, работает от блока питания.
(в комплект не входит).
Постоянное свечение. 
</t>
    </r>
    <r>
      <rPr>
        <b/>
        <sz val="8"/>
        <rFont val="Verdana"/>
        <family val="2"/>
        <charset val="204"/>
      </rPr>
      <t>Прозрачный провод</t>
    </r>
    <r>
      <rPr>
        <sz val="8"/>
        <rFont val="Verdana"/>
        <family val="2"/>
        <charset val="204"/>
      </rPr>
      <t xml:space="preserve">. 
Влагозащищенная IP54.
</t>
    </r>
  </si>
  <si>
    <r>
      <t xml:space="preserve">Светодиодная гирлянда Rich LED
</t>
    </r>
    <r>
      <rPr>
        <b/>
        <sz val="8"/>
        <rFont val="Verdana"/>
        <family val="2"/>
        <charset val="204"/>
      </rPr>
      <t xml:space="preserve">Нить 10 м, 220В, мерцающая
</t>
    </r>
    <r>
      <rPr>
        <sz val="8"/>
        <rFont val="Verdana"/>
        <family val="2"/>
        <charset val="204"/>
      </rPr>
      <t>соединяемая (до 10 шт). 
100 LED. 
220 В, работает от блока питания
(в комплект не входит).</t>
    </r>
    <r>
      <rPr>
        <b/>
        <sz val="8"/>
        <rFont val="Verdana"/>
        <family val="2"/>
        <charset val="204"/>
      </rPr>
      <t xml:space="preserve">
Прозрачный провод</t>
    </r>
    <r>
      <rPr>
        <sz val="8"/>
        <rFont val="Verdana"/>
        <family val="2"/>
        <charset val="204"/>
      </rPr>
      <t>. 
Влагозащищенная IP54.</t>
    </r>
  </si>
  <si>
    <r>
      <t xml:space="preserve">Светодиодная гирлянда Rich LED 
</t>
    </r>
    <r>
      <rPr>
        <b/>
        <sz val="8"/>
        <rFont val="Verdana"/>
        <family val="2"/>
        <charset val="204"/>
      </rPr>
      <t>Нить 20 м</t>
    </r>
    <r>
      <rPr>
        <sz val="8"/>
        <rFont val="Verdana"/>
        <family val="2"/>
        <charset val="204"/>
      </rPr>
      <t xml:space="preserve"> с возможностью подключения контроллера на 8 режимов (в комплект не входит),
2-канальная. Соединяемая до 5 шт.
200 LED.
220 B.
</t>
    </r>
    <r>
      <rPr>
        <b/>
        <sz val="8"/>
        <rFont val="Verdana"/>
        <family val="2"/>
        <charset val="204"/>
      </rPr>
      <t>Черный провод.</t>
    </r>
    <r>
      <rPr>
        <sz val="8"/>
        <rFont val="Verdana"/>
        <family val="2"/>
        <charset val="204"/>
      </rPr>
      <t xml:space="preserve">
У мульти-5 светодиодны одного цвета расположены по 5 штук подряд.
Влагозащищенная IP54.</t>
    </r>
  </si>
  <si>
    <r>
      <rPr>
        <b/>
        <sz val="8"/>
        <rFont val="Verdana"/>
        <family val="2"/>
        <charset val="204"/>
      </rPr>
      <t>Светодиодный узорный занавес</t>
    </r>
    <r>
      <rPr>
        <sz val="8"/>
        <rFont val="Verdana"/>
        <family val="2"/>
        <charset val="204"/>
      </rPr>
      <t xml:space="preserve"> </t>
    </r>
    <r>
      <rPr>
        <b/>
        <sz val="8"/>
        <rFont val="Verdana"/>
        <family val="2"/>
        <charset val="204"/>
      </rPr>
      <t>Rich LED</t>
    </r>
    <r>
      <rPr>
        <sz val="8"/>
        <rFont val="Verdana"/>
        <family val="2"/>
        <charset val="204"/>
      </rPr>
      <t xml:space="preserve"> </t>
    </r>
    <r>
      <rPr>
        <b/>
        <sz val="8"/>
        <rFont val="Verdana"/>
        <family val="2"/>
        <charset val="204"/>
      </rPr>
      <t xml:space="preserve">Снежинки, 2*2
</t>
    </r>
    <r>
      <rPr>
        <sz val="8"/>
        <rFont val="Verdana"/>
        <family val="2"/>
        <charset val="204"/>
      </rPr>
      <t xml:space="preserve">соединяемый (до 10 шт).
В каждом комплекте по 20 звезд
220 В.
Работает от блока питания (в комплекте).
Потребляемая мощность 22 Вт.
</t>
    </r>
    <r>
      <rPr>
        <b/>
        <sz val="8"/>
        <rFont val="Verdana"/>
        <family val="2"/>
        <charset val="204"/>
      </rPr>
      <t>Прозрачный провод.</t>
    </r>
    <r>
      <rPr>
        <sz val="8"/>
        <rFont val="Verdana"/>
        <family val="2"/>
        <charset val="204"/>
      </rPr>
      <t xml:space="preserve">
Влагозащищенный IP54.</t>
    </r>
  </si>
  <si>
    <r>
      <rPr>
        <b/>
        <sz val="8"/>
        <rFont val="Verdana"/>
        <family val="2"/>
        <charset val="204"/>
      </rPr>
      <t>Светодиодный узорный занавес</t>
    </r>
    <r>
      <rPr>
        <sz val="8"/>
        <rFont val="Verdana"/>
        <family val="2"/>
        <charset val="204"/>
      </rPr>
      <t xml:space="preserve"> </t>
    </r>
    <r>
      <rPr>
        <b/>
        <sz val="8"/>
        <rFont val="Verdana"/>
        <family val="2"/>
        <charset val="204"/>
      </rPr>
      <t>Rich LED</t>
    </r>
    <r>
      <rPr>
        <sz val="8"/>
        <rFont val="Verdana"/>
        <family val="2"/>
        <charset val="204"/>
      </rPr>
      <t xml:space="preserve"> </t>
    </r>
    <r>
      <rPr>
        <b/>
        <sz val="8"/>
        <rFont val="Verdana"/>
        <family val="2"/>
        <charset val="204"/>
      </rPr>
      <t xml:space="preserve">Звезды, 2*2
</t>
    </r>
    <r>
      <rPr>
        <sz val="8"/>
        <rFont val="Verdana"/>
        <family val="2"/>
        <charset val="204"/>
      </rPr>
      <t xml:space="preserve">соединяемый (до 10 шт).
В каждом комплекте по 20 звезд
220 В.
Работает от блока питания (в комплекте).
Потребляемая мощность 22 Вт.
</t>
    </r>
    <r>
      <rPr>
        <b/>
        <sz val="8"/>
        <rFont val="Verdana"/>
        <family val="2"/>
        <charset val="204"/>
      </rPr>
      <t>Прозрачный провод.</t>
    </r>
    <r>
      <rPr>
        <sz val="8"/>
        <rFont val="Verdana"/>
        <family val="2"/>
        <charset val="204"/>
      </rPr>
      <t xml:space="preserve">
Влагозащищенный IP54.</t>
    </r>
  </si>
  <si>
    <t>Блок питания Rich LED 1.5 м с КОНТРОЛЛЕРОМ (8 режимов, память). 
Для мульти-занавесов. Можно подключить до 3-х занавесов.</t>
  </si>
  <si>
    <r>
      <rPr>
        <b/>
        <sz val="8"/>
        <rFont val="Verdana"/>
        <family val="2"/>
        <charset val="204"/>
      </rPr>
      <t>Светодиодный занавес Rich LED 2*6 м</t>
    </r>
    <r>
      <rPr>
        <sz val="8"/>
        <rFont val="Verdana"/>
        <family val="2"/>
        <charset val="204"/>
      </rPr>
      <t>, соединяемый (до 5 шт).
1200 LED.</t>
    </r>
    <r>
      <rPr>
        <b/>
        <sz val="8"/>
        <rFont val="Verdana"/>
        <family val="2"/>
        <charset val="204"/>
      </rPr>
      <t xml:space="preserve"> 
</t>
    </r>
    <r>
      <rPr>
        <sz val="8"/>
        <rFont val="Verdana"/>
        <family val="2"/>
        <charset val="204"/>
      </rPr>
      <t>220 В.
Между светодиодами 10 см.
Работает от блока питания (в комплекте).</t>
    </r>
    <r>
      <rPr>
        <b/>
        <sz val="8"/>
        <rFont val="Verdana"/>
        <family val="2"/>
        <charset val="204"/>
      </rPr>
      <t xml:space="preserve">
Черный провод</t>
    </r>
    <r>
      <rPr>
        <sz val="8"/>
        <rFont val="Verdana"/>
        <family val="2"/>
        <charset val="204"/>
      </rPr>
      <t>.
Влагозащищенный IP54.</t>
    </r>
  </si>
  <si>
    <r>
      <rPr>
        <b/>
        <sz val="8"/>
        <rFont val="Verdana"/>
        <family val="2"/>
        <charset val="204"/>
      </rPr>
      <t>Светодиодный занавес Rich LED 2*9 м</t>
    </r>
    <r>
      <rPr>
        <sz val="8"/>
        <rFont val="Verdana"/>
        <family val="2"/>
        <charset val="204"/>
      </rPr>
      <t xml:space="preserve">, соединяемый до 2 шт.
1800 LED. 
220 В.
Между светодиодами 10 см.
Работает от блока питания (в комплекте).
</t>
    </r>
    <r>
      <rPr>
        <b/>
        <sz val="8"/>
        <rFont val="Verdana"/>
        <family val="2"/>
        <charset val="204"/>
      </rPr>
      <t>Прозрачный провод</t>
    </r>
    <r>
      <rPr>
        <sz val="8"/>
        <rFont val="Verdana"/>
        <family val="2"/>
        <charset val="204"/>
      </rPr>
      <t>.
Влагозащищенный IP54.</t>
    </r>
  </si>
  <si>
    <r>
      <rPr>
        <b/>
        <sz val="8"/>
        <rFont val="Verdana"/>
        <family val="2"/>
        <charset val="204"/>
      </rPr>
      <t xml:space="preserve">Светодиодный занавес Rich LED 2*9 м,  </t>
    </r>
    <r>
      <rPr>
        <sz val="8"/>
        <rFont val="Verdana"/>
        <family val="2"/>
        <charset val="204"/>
      </rPr>
      <t xml:space="preserve">соединяемый до 2 шт.
1800 LED. 
220 В.
Между светодиодами 10 см.
Работает от блока питания (в комплекте).
</t>
    </r>
    <r>
      <rPr>
        <b/>
        <sz val="8"/>
        <rFont val="Verdana"/>
        <family val="2"/>
        <charset val="204"/>
      </rPr>
      <t>Черный провод.</t>
    </r>
    <r>
      <rPr>
        <sz val="8"/>
        <rFont val="Verdana"/>
        <family val="2"/>
        <charset val="204"/>
      </rPr>
      <t xml:space="preserve">
Влагозащищенный IP54.</t>
    </r>
  </si>
  <si>
    <r>
      <rPr>
        <b/>
        <sz val="8"/>
        <rFont val="Verdana"/>
        <family val="2"/>
        <charset val="204"/>
      </rPr>
      <t>Светодиодный занавес Rich LED 2*6 м</t>
    </r>
    <r>
      <rPr>
        <sz val="8"/>
        <rFont val="Verdana"/>
        <family val="2"/>
        <charset val="204"/>
      </rPr>
      <t xml:space="preserve">, соединяемый (до 5 шт)
1200 LED. 
220 В.
Между светодиодами 10 см.
Работает от блока питания (в комплекте).
</t>
    </r>
    <r>
      <rPr>
        <b/>
        <sz val="8"/>
        <rFont val="Verdana"/>
        <family val="2"/>
        <charset val="204"/>
      </rPr>
      <t>Прозрачный провод</t>
    </r>
    <r>
      <rPr>
        <sz val="8"/>
        <rFont val="Verdana"/>
        <family val="2"/>
        <charset val="204"/>
      </rPr>
      <t>.
Влагозащищенный IP54.</t>
    </r>
  </si>
  <si>
    <r>
      <rPr>
        <b/>
        <sz val="8"/>
        <rFont val="Verdana"/>
        <family val="2"/>
        <charset val="204"/>
      </rPr>
      <t>Светодиодный занавес Rich LED 2*3 м</t>
    </r>
    <r>
      <rPr>
        <sz val="8"/>
        <rFont val="Verdana"/>
        <family val="2"/>
        <charset val="204"/>
      </rPr>
      <t xml:space="preserve">,
</t>
    </r>
    <r>
      <rPr>
        <b/>
        <sz val="8"/>
        <rFont val="Verdana"/>
        <family val="2"/>
        <charset val="204"/>
      </rPr>
      <t>мерцающий</t>
    </r>
    <r>
      <rPr>
        <sz val="8"/>
        <rFont val="Verdana"/>
        <family val="2"/>
        <charset val="204"/>
      </rPr>
      <t xml:space="preserve">. 
Соединяемый (до 10 шт)
600 LED. 
220 В.
Между светодиодами 10 см.
Работает от блока питания (в комплект не входит).
</t>
    </r>
    <r>
      <rPr>
        <b/>
        <sz val="8"/>
        <rFont val="Verdana"/>
        <family val="2"/>
        <charset val="204"/>
      </rPr>
      <t>Прозрачный провод.</t>
    </r>
    <r>
      <rPr>
        <sz val="8"/>
        <rFont val="Verdana"/>
        <family val="2"/>
        <charset val="204"/>
      </rPr>
      <t xml:space="preserve">
Влагозащищенный IP54.</t>
    </r>
  </si>
  <si>
    <r>
      <rPr>
        <b/>
        <sz val="8"/>
        <rFont val="Verdana"/>
        <family val="2"/>
        <charset val="204"/>
      </rPr>
      <t>Светодиодный занавес Rich LED 2*3 м</t>
    </r>
    <r>
      <rPr>
        <sz val="8"/>
        <rFont val="Verdana"/>
        <family val="2"/>
        <charset val="204"/>
      </rPr>
      <t xml:space="preserve">, соединяемый (до 10 шт).
600 LED. 
220 В.
Между светодиодами 10 см.
Работает от блока питания (в комплект не входит).
</t>
    </r>
    <r>
      <rPr>
        <b/>
        <sz val="8"/>
        <rFont val="Verdana"/>
        <family val="2"/>
        <charset val="204"/>
      </rPr>
      <t>Прозрачный провод.</t>
    </r>
    <r>
      <rPr>
        <sz val="8"/>
        <rFont val="Verdana"/>
        <family val="2"/>
        <charset val="204"/>
      </rPr>
      <t xml:space="preserve">
Влагозащищенный IP54.</t>
    </r>
  </si>
  <si>
    <r>
      <rPr>
        <b/>
        <sz val="8"/>
        <rFont val="Verdana"/>
        <family val="2"/>
        <charset val="204"/>
      </rPr>
      <t>Светодиодный занавес Rich LED 
2*2 м</t>
    </r>
    <r>
      <rPr>
        <sz val="8"/>
        <rFont val="Verdana"/>
        <family val="2"/>
        <charset val="204"/>
      </rPr>
      <t xml:space="preserve">, соединяемый (до 10 шт).
400 LED. 
220 В.
Между светодиодами 10 см.
Работает от блока питания (в комплект не входит).
</t>
    </r>
    <r>
      <rPr>
        <b/>
        <sz val="8"/>
        <rFont val="Verdana"/>
        <family val="2"/>
        <charset val="204"/>
      </rPr>
      <t>Прозрачный провод.</t>
    </r>
    <r>
      <rPr>
        <sz val="8"/>
        <rFont val="Verdana"/>
        <family val="2"/>
        <charset val="204"/>
      </rPr>
      <t xml:space="preserve">
Влагозащищенный IP54.</t>
    </r>
  </si>
  <si>
    <r>
      <rPr>
        <b/>
        <sz val="8"/>
        <rFont val="Verdana"/>
        <family val="2"/>
        <charset val="204"/>
      </rPr>
      <t xml:space="preserve">Светодиодный занавес Rich LED 
2*1.5 м, облегченный, </t>
    </r>
    <r>
      <rPr>
        <sz val="8"/>
        <rFont val="Verdana"/>
        <family val="2"/>
        <charset val="204"/>
      </rPr>
      <t xml:space="preserve">соединяемый (до 10 шт). 
ПОЛНЫЙ ФЛЕШ, мультицвет.  
300 мерцающих LED. 
220 В.
Работает от блока питания (в комплект не входит).
</t>
    </r>
    <r>
      <rPr>
        <b/>
        <sz val="8"/>
        <rFont val="Verdana"/>
        <family val="2"/>
        <charset val="204"/>
      </rPr>
      <t>Прозрачный провод.</t>
    </r>
    <r>
      <rPr>
        <sz val="8"/>
        <rFont val="Verdana"/>
        <family val="2"/>
        <charset val="204"/>
      </rPr>
      <t xml:space="preserve">
Влагозащищенный IP54.</t>
    </r>
  </si>
  <si>
    <r>
      <rPr>
        <b/>
        <sz val="8"/>
        <rFont val="Verdana"/>
        <family val="2"/>
        <charset val="204"/>
      </rPr>
      <t>Светодиодный занавес Rich LED 
2*1.5 м, мерцающий</t>
    </r>
    <r>
      <rPr>
        <sz val="8"/>
        <rFont val="Verdana"/>
        <family val="2"/>
        <charset val="204"/>
      </rPr>
      <t xml:space="preserve">, соединяемый (до 10 шт). 
300 LED.  
220 В.
Между светодиодами 10 см.
Работает от блока питания (в комплект не входит).
</t>
    </r>
    <r>
      <rPr>
        <b/>
        <sz val="8"/>
        <rFont val="Verdana"/>
        <family val="2"/>
        <charset val="204"/>
      </rPr>
      <t>Прозрачный провод. Облегченный.</t>
    </r>
    <r>
      <rPr>
        <sz val="8"/>
        <rFont val="Verdana"/>
        <family val="2"/>
        <charset val="204"/>
      </rPr>
      <t xml:space="preserve">
Влагозащищенный IP54.</t>
    </r>
  </si>
  <si>
    <r>
      <rPr>
        <b/>
        <sz val="8"/>
        <rFont val="Verdana"/>
        <family val="2"/>
        <charset val="204"/>
      </rPr>
      <t>Светодиодный занавес Rich LED 2*3 м, МУЛЬТИ КВАДРАТЫ</t>
    </r>
    <r>
      <rPr>
        <sz val="8"/>
        <rFont val="Verdana"/>
        <family val="2"/>
        <charset val="204"/>
      </rPr>
      <t xml:space="preserve">, соединяемый (до 10 шт).
Цветные клетки. (красный, желтый, синий, зеленый)
600 LED. 
220 В.
Между светодиодами 10 см.
Работает от блока питания (в комплект не входит).
</t>
    </r>
    <r>
      <rPr>
        <b/>
        <sz val="8"/>
        <rFont val="Verdana"/>
        <family val="2"/>
        <charset val="204"/>
      </rPr>
      <t>Прозрачный провод.</t>
    </r>
    <r>
      <rPr>
        <sz val="8"/>
        <rFont val="Verdana"/>
        <family val="2"/>
        <charset val="204"/>
      </rPr>
      <t xml:space="preserve">
Влагозащищенный IP54</t>
    </r>
  </si>
  <si>
    <r>
      <rPr>
        <b/>
        <sz val="8"/>
        <rFont val="Verdana"/>
        <family val="2"/>
        <charset val="204"/>
      </rPr>
      <t>Светодиодный занавес Rich LED 2*3 м, МУЛЬТИ КВАДРАТЫ,</t>
    </r>
    <r>
      <rPr>
        <sz val="8"/>
        <rFont val="Verdana"/>
        <family val="2"/>
        <charset val="204"/>
      </rPr>
      <t xml:space="preserve"> соединяемый (до 10 шт)
Цветные клетки. (розовый, фиолетовый, голубой, зеленый)
600 LED. 
220 В.
Между светодиодами 10 см.
Работает от блока питания 220 В 
(в комплект не входит).
</t>
    </r>
    <r>
      <rPr>
        <b/>
        <sz val="8"/>
        <rFont val="Verdana"/>
        <family val="2"/>
        <charset val="204"/>
      </rPr>
      <t>Прозрачный провод.</t>
    </r>
    <r>
      <rPr>
        <sz val="8"/>
        <rFont val="Verdana"/>
        <family val="2"/>
        <charset val="204"/>
      </rPr>
      <t xml:space="preserve">
Влагозащищенный IP54.</t>
    </r>
  </si>
  <si>
    <t xml:space="preserve">RGB Хамелеон </t>
  </si>
  <si>
    <r>
      <t>Светодиодная гирлянда</t>
    </r>
    <r>
      <rPr>
        <b/>
        <sz val="8"/>
        <rFont val="Verdana"/>
        <family val="2"/>
        <charset val="204"/>
      </rPr>
      <t xml:space="preserve"> Rich LED 
3 Нити по 20 м</t>
    </r>
    <r>
      <rPr>
        <sz val="8"/>
        <rFont val="Verdana"/>
        <family val="2"/>
        <charset val="204"/>
      </rPr>
      <t xml:space="preserve"> 
</t>
    </r>
    <r>
      <rPr>
        <b/>
        <sz val="8"/>
        <rFont val="Verdana"/>
        <family val="2"/>
        <charset val="204"/>
      </rPr>
      <t>супер RGB Хамелеон.</t>
    </r>
    <r>
      <rPr>
        <sz val="8"/>
        <rFont val="Verdana"/>
        <family val="2"/>
        <charset val="204"/>
      </rPr>
      <t xml:space="preserve">
600 LED.
36 B, герметичный трансформатор 220/36 В IP 65 и соединители входят в комплект.
</t>
    </r>
    <r>
      <rPr>
        <b/>
        <sz val="8"/>
        <rFont val="Verdana"/>
        <family val="2"/>
        <charset val="204"/>
      </rPr>
      <t>Черный провод.</t>
    </r>
    <r>
      <rPr>
        <sz val="8"/>
        <rFont val="Verdana"/>
        <family val="2"/>
        <charset val="204"/>
      </rPr>
      <t xml:space="preserve">
Влагозащищенная IP54</t>
    </r>
  </si>
  <si>
    <r>
      <t xml:space="preserve">Светодиодная гирлянда Rich LED 
</t>
    </r>
    <r>
      <rPr>
        <b/>
        <sz val="8"/>
        <rFont val="Verdana"/>
        <family val="2"/>
        <charset val="204"/>
      </rPr>
      <t>3 Нити по 20 м</t>
    </r>
    <r>
      <rPr>
        <sz val="8"/>
        <rFont val="Verdana"/>
        <family val="2"/>
        <charset val="204"/>
      </rPr>
      <t xml:space="preserve"> 
</t>
    </r>
    <r>
      <rPr>
        <b/>
        <sz val="8"/>
        <rFont val="Verdana"/>
        <family val="2"/>
        <charset val="204"/>
      </rPr>
      <t>МЕРЦАНИЕ (белые флэш-вспышки).</t>
    </r>
    <r>
      <rPr>
        <sz val="8"/>
        <rFont val="Verdana"/>
        <family val="2"/>
        <charset val="204"/>
      </rPr>
      <t xml:space="preserve">
600 LED из них 84 флэш-диодов супер-ярких белых.
24 B, герметичный трансформатор 220/24 В IP 65 и соединители входят в комплект.
</t>
    </r>
    <r>
      <rPr>
        <b/>
        <sz val="8"/>
        <rFont val="Verdana"/>
        <family val="2"/>
        <charset val="204"/>
      </rPr>
      <t xml:space="preserve">Черный провод.
</t>
    </r>
    <r>
      <rPr>
        <sz val="8"/>
        <rFont val="Verdana"/>
        <family val="2"/>
        <charset val="204"/>
      </rPr>
      <t>Влагозащищенная IP54</t>
    </r>
  </si>
  <si>
    <r>
      <t xml:space="preserve">Светодиодная гирлянда Rich LED 
</t>
    </r>
    <r>
      <rPr>
        <b/>
        <sz val="8"/>
        <rFont val="Verdana"/>
        <family val="2"/>
        <charset val="204"/>
      </rPr>
      <t>3 Нити по 20 м</t>
    </r>
    <r>
      <rPr>
        <sz val="8"/>
        <rFont val="Verdana"/>
        <family val="2"/>
        <charset val="204"/>
      </rPr>
      <t xml:space="preserve"> 
</t>
    </r>
    <r>
      <rPr>
        <b/>
        <sz val="8"/>
        <rFont val="Verdana"/>
        <family val="2"/>
        <charset val="204"/>
      </rPr>
      <t>с контроллером</t>
    </r>
    <r>
      <rPr>
        <sz val="8"/>
        <rFont val="Verdana"/>
        <family val="2"/>
        <charset val="204"/>
      </rPr>
      <t xml:space="preserve"> (8 режимов, включая постоянное свечение с памятью).
2-канальная.
600 LED.
24 B, герметичный трансформатор 220/24 В IP 65 и соединители входят в комплект.
</t>
    </r>
    <r>
      <rPr>
        <b/>
        <sz val="8"/>
        <rFont val="Verdana"/>
        <family val="2"/>
        <charset val="204"/>
      </rPr>
      <t>Черный провод</t>
    </r>
    <r>
      <rPr>
        <sz val="8"/>
        <rFont val="Verdana"/>
        <family val="2"/>
        <charset val="204"/>
      </rPr>
      <t xml:space="preserve"> (у цвета МУЛЬТИ - провод темнозеленый).
Влагозащищенная IP54</t>
    </r>
  </si>
  <si>
    <r>
      <t xml:space="preserve">Светодиодная гирлянда Rich LED 
</t>
    </r>
    <r>
      <rPr>
        <b/>
        <sz val="8"/>
        <rFont val="Verdana"/>
        <family val="2"/>
        <charset val="204"/>
      </rPr>
      <t>5 Нитей по 20 м</t>
    </r>
    <r>
      <rPr>
        <sz val="8"/>
        <rFont val="Verdana"/>
        <family val="2"/>
        <charset val="204"/>
      </rPr>
      <t xml:space="preserve">. 
Постоянное свечение.
1000 LED.
24 B, герметичный трансформатор 220/24 В IP 65 и соединители входят в комплект.
</t>
    </r>
    <r>
      <rPr>
        <b/>
        <sz val="8"/>
        <rFont val="Verdana"/>
        <family val="2"/>
        <charset val="204"/>
      </rPr>
      <t>Черный провод</t>
    </r>
    <r>
      <rPr>
        <sz val="8"/>
        <rFont val="Verdana"/>
        <family val="2"/>
        <charset val="204"/>
      </rPr>
      <t>. 
Влагозащищенная IP54</t>
    </r>
  </si>
  <si>
    <r>
      <rPr>
        <b/>
        <sz val="8"/>
        <rFont val="Verdana"/>
        <family val="2"/>
        <charset val="204"/>
      </rPr>
      <t>Снежинка светодиодная мерцающая, 40 см.</t>
    </r>
    <r>
      <rPr>
        <sz val="8"/>
        <rFont val="Verdana"/>
        <family val="2"/>
        <charset val="204"/>
      </rPr>
      <t xml:space="preserve">  
160 LED. 
220 B. 
Шнур подключения 1.5 м. в комплекте.
Влагозащищенная IP54</t>
    </r>
  </si>
  <si>
    <r>
      <rPr>
        <b/>
        <sz val="8"/>
        <rFont val="Verdana"/>
        <family val="2"/>
        <charset val="204"/>
      </rPr>
      <t>Снежинка светодиодная мерцающая, 70 см</t>
    </r>
    <r>
      <rPr>
        <sz val="8"/>
        <rFont val="Verdana"/>
        <family val="2"/>
        <charset val="204"/>
      </rPr>
      <t>.
280 LED. 
220 B. 
Шнур подключения 1.5 м. в комплекте.
Влагозащищенная IP54</t>
    </r>
  </si>
  <si>
    <r>
      <rPr>
        <b/>
        <sz val="8"/>
        <rFont val="Verdana"/>
        <family val="2"/>
        <charset val="204"/>
      </rPr>
      <t>Снежинка светодиодная</t>
    </r>
    <r>
      <rPr>
        <sz val="8"/>
        <rFont val="Verdana"/>
        <family val="2"/>
        <charset val="204"/>
      </rPr>
      <t xml:space="preserve"> </t>
    </r>
    <r>
      <rPr>
        <b/>
        <sz val="8"/>
        <rFont val="Verdana"/>
        <family val="2"/>
        <charset val="204"/>
      </rPr>
      <t>АКРИЛОВАЯ</t>
    </r>
    <r>
      <rPr>
        <sz val="8"/>
        <rFont val="Verdana"/>
        <family val="2"/>
        <charset val="204"/>
      </rPr>
      <t>, 
40 см. Соединяемая до 50 шт. 
54 LED.
220 B. 
Шнур подключения 1.5 м. в комплекте.
Влагозащищенная IP54</t>
    </r>
  </si>
  <si>
    <r>
      <rPr>
        <b/>
        <sz val="8"/>
        <rFont val="Verdana"/>
        <family val="2"/>
        <charset val="204"/>
      </rPr>
      <t>Снежинка светодиодная</t>
    </r>
    <r>
      <rPr>
        <sz val="8"/>
        <rFont val="Verdana"/>
        <family val="2"/>
        <charset val="204"/>
      </rPr>
      <t xml:space="preserve"> </t>
    </r>
    <r>
      <rPr>
        <b/>
        <sz val="8"/>
        <rFont val="Verdana"/>
        <family val="2"/>
        <charset val="204"/>
      </rPr>
      <t>АКРИЛОВАЯ</t>
    </r>
    <r>
      <rPr>
        <sz val="8"/>
        <rFont val="Verdana"/>
        <family val="2"/>
        <charset val="204"/>
      </rPr>
      <t>, 
70 см. Соединяемая до 50 шт.
66 LED.
220 B. 
Шнур подключения 1.5 м. в комплекте.
Влагозащищенная IP54</t>
    </r>
  </si>
  <si>
    <t>RL-S10CF-220V-CT/W</t>
  </si>
  <si>
    <t>RL-S10CF-220V-CT/WW</t>
  </si>
  <si>
    <r>
      <rPr>
        <b/>
        <sz val="8"/>
        <rFont val="Verdana"/>
        <family val="2"/>
        <charset val="204"/>
      </rPr>
      <t>Светодиодная бахрома Rich LED 
3*0.5 м, мерцающая</t>
    </r>
    <r>
      <rPr>
        <sz val="8"/>
        <rFont val="Verdana"/>
        <family val="2"/>
        <charset val="204"/>
      </rPr>
      <t xml:space="preserve">, соединяемая (до 10 шт).
112 LED.
220 В.
Между светодиодами 10 см.
Схема расположения светодиодов: 2,3,4,5,…2,3,4,5
Постоянное свечение.
Работает от блока питания 220 В 
(в комплект не входит).
</t>
    </r>
    <r>
      <rPr>
        <b/>
        <sz val="8"/>
        <rFont val="Verdana"/>
        <family val="2"/>
        <charset val="204"/>
      </rPr>
      <t>Прозрачный провод.</t>
    </r>
    <r>
      <rPr>
        <sz val="8"/>
        <rFont val="Verdana"/>
        <family val="2"/>
        <charset val="204"/>
      </rPr>
      <t xml:space="preserve">
Влагозащищенная IP54</t>
    </r>
  </si>
  <si>
    <t>RL-i3*0.5F-T/R</t>
  </si>
  <si>
    <t>RL-i3*0.5F-T/Y</t>
  </si>
  <si>
    <t>RL-i3*0.5F-T/B</t>
  </si>
  <si>
    <t>RL-i3*0.5F-T/G</t>
  </si>
  <si>
    <t>RL-i3*0.5F-T/P</t>
  </si>
  <si>
    <t>RL-i3*0.5F-T/V</t>
  </si>
  <si>
    <t>RL-i3*0.5F-T/BW</t>
  </si>
  <si>
    <t>RL-i3*0.5F-CW/R</t>
  </si>
  <si>
    <t>RL-i3*0.5F-CW/Y</t>
  </si>
  <si>
    <t>RL-i3*0.5F-CW/B</t>
  </si>
  <si>
    <t>RL-i3*0.5F-CW/M</t>
  </si>
  <si>
    <t>RL-i3*0.5F-CW/G</t>
  </si>
  <si>
    <t>RL-i3*0.5F-CW/P</t>
  </si>
  <si>
    <t>RL-i3*0.5F-CW/V</t>
  </si>
  <si>
    <t>RL-i3*0.5F-CW/BW</t>
  </si>
  <si>
    <t>Бахрома 3*0,5 м, 220 В, мерцание, резиновая, IP 65, герметичный колпачок</t>
  </si>
  <si>
    <t>Бахрома 3*0,9 м, 220 В, мерцание, IP 65, герметичный колпачок</t>
  </si>
  <si>
    <t>Бахрома 3*0,9 м, 220 В, мерцание, IP 54</t>
  </si>
  <si>
    <t>RL-i3*0.5F-RW/R</t>
  </si>
  <si>
    <t>RL-i3*0.5F-RW/Y</t>
  </si>
  <si>
    <t>RL-i3*0.5F-RW/B</t>
  </si>
  <si>
    <t>RL-i3*0.5F-RW/M</t>
  </si>
  <si>
    <t>RL-i3*0.5F-RW/G</t>
  </si>
  <si>
    <t>RL-i3*0.5F-RW/W</t>
  </si>
  <si>
    <t>RL-i3*0.5F-RW/WW</t>
  </si>
  <si>
    <t>RL-i3*0.9F-CW/R</t>
  </si>
  <si>
    <t>RL-i3*0.9F-CW/Y</t>
  </si>
  <si>
    <t>RL-i3*0.9F-CW/B</t>
  </si>
  <si>
    <t>RL-i3*0.9F-CW/M</t>
  </si>
  <si>
    <t>RL-i3*0.9F-CW/G</t>
  </si>
  <si>
    <t>RL-i3*0.9F-CW/W</t>
  </si>
  <si>
    <t>RL-i3*0.9F-CW/WW</t>
  </si>
  <si>
    <t>RL-i3*0.9F-CW/BW</t>
  </si>
  <si>
    <t>Занавес 2*2 м, 220 В, постоянное свечение, IP 65, герметичный колпачок</t>
  </si>
  <si>
    <t>RL-C2*2-CW/Y</t>
  </si>
  <si>
    <t>RL-C2*2-CW/B</t>
  </si>
  <si>
    <t>RL-C2*2-CW/W</t>
  </si>
  <si>
    <t>Занавес 2*2 м, 220 В, мерцание, IP 65, герметичный колпачок</t>
  </si>
  <si>
    <t>Занавес 2*3 м, 220 В, постоянное свечение, IP 65, герметичный колпачок</t>
  </si>
  <si>
    <t>Занавес 2*3 м, 220 В, мерцание, IP 65, герметичный колпачок</t>
  </si>
  <si>
    <t>Занавес 2*6 м, 220 В, мерцание, IP 65, герметичный колпачок</t>
  </si>
  <si>
    <t>Занавес 2*6 м, 220 В, постоянное свечение, IP 65, герметичный колпачок</t>
  </si>
  <si>
    <t>Занавес 2*9 м, 220 В, постоянное свечение, IP 65, герметичный колпачок</t>
  </si>
  <si>
    <t>Занавес 2*9 м, 220 В, мерцание, IP 65, герметичный колпачок</t>
  </si>
  <si>
    <t>RL-BL2-50M-250-B</t>
  </si>
  <si>
    <t>Занавес 2*1,5 м облегченный, 220 В, постоянное свечение, IP 65, герметичный колпачок</t>
  </si>
  <si>
    <t>RL-CS2*1.5-CW/R</t>
  </si>
  <si>
    <t>RL-CS2*1.5-CW/Y</t>
  </si>
  <si>
    <t>RL-CS2*1.5-CW/B</t>
  </si>
  <si>
    <t>RL-CS2*1.5-CW/M</t>
  </si>
  <si>
    <t>RL-CS2*1.5-CW/G</t>
  </si>
  <si>
    <t>RL-CS2*1.5-CW/W</t>
  </si>
  <si>
    <t>RL-CS2*1.5-CW/WW</t>
  </si>
  <si>
    <t>RL-CS2*1.5-CW/BW</t>
  </si>
  <si>
    <t>RL-S5-20C-40B-B/Y</t>
  </si>
  <si>
    <t>Светодиодная звезда, 220 В, постоянное свечение</t>
  </si>
  <si>
    <t>RL-ST60-R</t>
  </si>
  <si>
    <t>Занавес 2*1,5 м облегченный, 220 В, мерцание, IP 65, герметичный колпачок</t>
  </si>
  <si>
    <t>RL-CS2*1.5F-CW/Y</t>
  </si>
  <si>
    <t>RL-CS2*1.5F-CW/M</t>
  </si>
  <si>
    <t>RL-C2*2F-CW/WW</t>
  </si>
  <si>
    <t>RL-ST60-W</t>
  </si>
  <si>
    <t>RL-S5-20C-40B-B/WBR</t>
  </si>
  <si>
    <r>
      <t xml:space="preserve">Удлинитель 5 м, </t>
    </r>
    <r>
      <rPr>
        <b/>
        <sz val="8"/>
        <rFont val="Verdana"/>
        <family val="2"/>
        <charset val="204"/>
      </rPr>
      <t>2 pin</t>
    </r>
    <r>
      <rPr>
        <sz val="8"/>
        <rFont val="Verdana"/>
        <family val="2"/>
        <charset val="204"/>
      </rPr>
      <t>, 2-х проводной, белый.
Соединяемый. Влагозащищенный IP 54. Подходит для: нитей 10 м, бахромы, занавесов.</t>
    </r>
  </si>
  <si>
    <t>RL-EC2-5-W</t>
  </si>
  <si>
    <t>Белт-лайт, 2-х проводной, 220 В, 
20 см расстояние между патронами</t>
  </si>
  <si>
    <t>RL-CS2*1.5F-CW/W</t>
  </si>
  <si>
    <t>RL-CS2*1.5F-CW/WW</t>
  </si>
  <si>
    <t>RL-C2*9-CB/W</t>
  </si>
  <si>
    <t>RL-C2*9-CB/WW</t>
  </si>
  <si>
    <t>RL-C2*9-CW/W</t>
  </si>
  <si>
    <t>RL-C2*9-CW/WW</t>
  </si>
  <si>
    <t>RL-C2*6-CB/Y</t>
  </si>
  <si>
    <t>RL-C2*6-CB/B</t>
  </si>
  <si>
    <t>RL-C2*6-CB/W</t>
  </si>
  <si>
    <t>RL-C2*6-CW/WW</t>
  </si>
  <si>
    <t>RL-C2*6-CW/Y</t>
  </si>
  <si>
    <t>RL-C2*6-CW/W</t>
  </si>
  <si>
    <t>RL-C2*3-CW/Y</t>
  </si>
  <si>
    <t>RL-C2*3-CW/B</t>
  </si>
  <si>
    <t>RL-C2*3-CW/W</t>
  </si>
  <si>
    <t>RL-C2*3-CW/WW</t>
  </si>
  <si>
    <t>RL-C2*3F-CW/Y</t>
  </si>
  <si>
    <t>RL-C2*3F-CW/B</t>
  </si>
  <si>
    <t>RL-C2*3F-CW/W</t>
  </si>
  <si>
    <t>RL-C2*3F-CW/WW</t>
  </si>
  <si>
    <t>RL-C2*3F-CW/P</t>
  </si>
  <si>
    <t>RL-C2*6F-CB/Y</t>
  </si>
  <si>
    <t>RL-C2*6F-CB/M</t>
  </si>
  <si>
    <t>RL-C2*6F-CB/W</t>
  </si>
  <si>
    <t>RL-C2*6F-CW/WW</t>
  </si>
  <si>
    <t>RL-C2*6F-CW/Y</t>
  </si>
  <si>
    <t>RL-C2*6F-CW/M</t>
  </si>
  <si>
    <t>RL-C2*6F-CW/W</t>
  </si>
  <si>
    <t>RL-C2*9F-CB/Y</t>
  </si>
  <si>
    <t>RL-C2*9F-CB/M</t>
  </si>
  <si>
    <t>RL-C2*9F-CB/W</t>
  </si>
  <si>
    <t>RL-C2*9F-CB/WW</t>
  </si>
  <si>
    <t>RL-C2*9F-CW/Y</t>
  </si>
  <si>
    <t>RL-C2*9F-CW/M</t>
  </si>
  <si>
    <t>RL-C2*9F-CW/W</t>
  </si>
  <si>
    <t>RL-C2*9F-CW/WW</t>
  </si>
  <si>
    <t>RL-C2*6-CB/WW</t>
  </si>
  <si>
    <t>RL-C2*6-CW/R</t>
  </si>
  <si>
    <t>RL-C2*6-CW/B</t>
  </si>
  <si>
    <t>RL-C2*6-CW/G</t>
  </si>
  <si>
    <t>RL-C2*6F-CB/WW</t>
  </si>
  <si>
    <t>RL-C2*6F-CW/B</t>
  </si>
  <si>
    <t>RL-S3*20F-G/M</t>
  </si>
  <si>
    <t>Бахрома 2,4*2,2 м, 220 В, мерцание, IP 65, герметичный колпачок</t>
  </si>
  <si>
    <t>RL-i2.4*2.2F-CW/W</t>
  </si>
  <si>
    <t>RL-i2.4*2.2F-CW/WW</t>
  </si>
  <si>
    <r>
      <rPr>
        <b/>
        <sz val="8"/>
        <rFont val="Verdana"/>
        <family val="2"/>
        <charset val="204"/>
      </rPr>
      <t>Светодиодный занавес Rich LED 
2*1.5 м,</t>
    </r>
    <r>
      <rPr>
        <sz val="8"/>
        <rFont val="Verdana"/>
        <family val="2"/>
        <charset val="204"/>
      </rPr>
      <t xml:space="preserve"> соединяемый (до 10 шт).
300 LED. 
220 В.
Между светодиодами 10 см.
Работает от блока питания (в комплект не входит).
</t>
    </r>
    <r>
      <rPr>
        <b/>
        <sz val="8"/>
        <rFont val="Verdana"/>
        <family val="2"/>
        <charset val="204"/>
      </rPr>
      <t>Прозрачный провод</t>
    </r>
    <r>
      <rPr>
        <sz val="8"/>
        <rFont val="Verdana"/>
        <family val="2"/>
        <charset val="204"/>
      </rPr>
      <t xml:space="preserve">. </t>
    </r>
    <r>
      <rPr>
        <b/>
        <sz val="8"/>
        <rFont val="Verdana"/>
        <family val="2"/>
        <charset val="204"/>
      </rPr>
      <t>Облегченный.</t>
    </r>
    <r>
      <rPr>
        <sz val="8"/>
        <rFont val="Verdana"/>
        <family val="2"/>
        <charset val="204"/>
      </rPr>
      <t xml:space="preserve">
Влагозащищенный IP54.</t>
    </r>
  </si>
  <si>
    <t>Соединители Rich LED</t>
  </si>
  <si>
    <t>Прожекторы Rich LED</t>
  </si>
  <si>
    <t>RL-C2*9-B/W</t>
  </si>
  <si>
    <t>RL-C2*9-B/WW</t>
  </si>
  <si>
    <r>
      <t xml:space="preserve">Светодиодная гирлянда Rich LED
</t>
    </r>
    <r>
      <rPr>
        <b/>
        <sz val="8"/>
        <rFont val="Verdana"/>
        <family val="2"/>
        <charset val="204"/>
      </rPr>
      <t>Нить 10 м, мерцающая, с герметичным колпачком</t>
    </r>
    <r>
      <rPr>
        <sz val="8"/>
        <rFont val="Verdana"/>
        <family val="2"/>
        <charset val="204"/>
      </rPr>
      <t xml:space="preserve">, соединяемая (до 8 шт). 
100 LED.
24 B, трансформатор 220/24В в комплект не входит.
</t>
    </r>
    <r>
      <rPr>
        <b/>
        <sz val="8"/>
        <rFont val="Verdana"/>
        <family val="2"/>
        <charset val="204"/>
      </rPr>
      <t>Белый провод</t>
    </r>
    <r>
      <rPr>
        <sz val="8"/>
        <rFont val="Verdana"/>
        <family val="2"/>
        <charset val="204"/>
      </rPr>
      <t>.
Усиленная влагозащита IP65.</t>
    </r>
  </si>
  <si>
    <r>
      <rPr>
        <b/>
        <sz val="8"/>
        <rFont val="Verdana"/>
        <family val="2"/>
        <charset val="204"/>
      </rPr>
      <t>Светодиодный занавес Rich LED 
2*1.5 м</t>
    </r>
    <r>
      <rPr>
        <sz val="8"/>
        <rFont val="Verdana"/>
        <family val="2"/>
        <charset val="204"/>
      </rPr>
      <t xml:space="preserve">, соединяемый (до 10 шт).
300 LED. 
220 В.
Между светодиодами 10 см.
Работает от блока питания (в комплект не входит).
</t>
    </r>
    <r>
      <rPr>
        <b/>
        <sz val="8"/>
        <rFont val="Verdana"/>
        <family val="2"/>
        <charset val="204"/>
      </rPr>
      <t>Черный провод. Облегченный.</t>
    </r>
    <r>
      <rPr>
        <sz val="8"/>
        <rFont val="Verdana"/>
        <family val="2"/>
        <charset val="204"/>
      </rPr>
      <t xml:space="preserve">
Влагозащищенный IP54.</t>
    </r>
  </si>
  <si>
    <r>
      <t xml:space="preserve">Светодиодная гирлянда Rich LED
</t>
    </r>
    <r>
      <rPr>
        <b/>
        <sz val="8"/>
        <rFont val="Verdana"/>
        <family val="2"/>
        <charset val="204"/>
      </rPr>
      <t>Нить 10 м, 220В, мерцающая</t>
    </r>
    <r>
      <rPr>
        <sz val="8"/>
        <rFont val="Verdana"/>
        <family val="2"/>
        <charset val="204"/>
      </rPr>
      <t xml:space="preserve">
соединяемая (до 10 шт). 
100 LED. 
220 В, работает от блока питания
(в комплект не входит).
</t>
    </r>
    <r>
      <rPr>
        <b/>
        <sz val="8"/>
        <rFont val="Verdana"/>
        <family val="2"/>
        <charset val="204"/>
      </rPr>
      <t>Белый провод</t>
    </r>
    <r>
      <rPr>
        <sz val="8"/>
        <rFont val="Verdana"/>
        <family val="2"/>
        <charset val="204"/>
      </rPr>
      <t>.
Влагозащищенная IP54.</t>
    </r>
  </si>
  <si>
    <r>
      <rPr>
        <b/>
        <sz val="8"/>
        <rFont val="Verdana"/>
        <family val="2"/>
        <charset val="204"/>
      </rPr>
      <t>Светодиодный занавес Rich LED 
2*1.5 м, с герметичным колпачком,</t>
    </r>
    <r>
      <rPr>
        <sz val="8"/>
        <rFont val="Verdana"/>
        <family val="2"/>
        <charset val="204"/>
      </rPr>
      <t xml:space="preserve"> соединяемый (до 10 шт).
300 LED. 
220 В.
Между светодиодами 10 см.
Работает от блока питания (в комплект не входит).
</t>
    </r>
    <r>
      <rPr>
        <b/>
        <sz val="8"/>
        <rFont val="Verdana"/>
        <family val="2"/>
        <charset val="204"/>
      </rPr>
      <t>Белый провод. Облегченный.</t>
    </r>
    <r>
      <rPr>
        <sz val="8"/>
        <rFont val="Verdana"/>
        <family val="2"/>
        <charset val="204"/>
      </rPr>
      <t xml:space="preserve">
Усиленная влагозащита IP65.</t>
    </r>
  </si>
  <si>
    <r>
      <rPr>
        <b/>
        <sz val="8"/>
        <rFont val="Verdana"/>
        <family val="2"/>
        <charset val="204"/>
      </rPr>
      <t>Светодиодный занавес Rich LED 
2*1.5 м, с герметичным колпачком, мерцание,</t>
    </r>
    <r>
      <rPr>
        <sz val="8"/>
        <rFont val="Verdana"/>
        <family val="2"/>
        <charset val="204"/>
      </rPr>
      <t xml:space="preserve"> соединяемый (до 10 шт).
300 LED. 
220 В.
Между светодиодами 10 см.
Работает от блока питания (в комплект не входит).
</t>
    </r>
    <r>
      <rPr>
        <b/>
        <sz val="8"/>
        <rFont val="Verdana"/>
        <family val="2"/>
        <charset val="204"/>
      </rPr>
      <t>Белый провод. Облегченный.</t>
    </r>
    <r>
      <rPr>
        <sz val="8"/>
        <rFont val="Verdana"/>
        <family val="2"/>
        <charset val="204"/>
      </rPr>
      <t xml:space="preserve">
Усиленная влагозащита IP65.</t>
    </r>
  </si>
  <si>
    <r>
      <rPr>
        <b/>
        <sz val="8"/>
        <rFont val="Verdana"/>
        <family val="2"/>
        <charset val="204"/>
      </rPr>
      <t>Светодиодный занавес Rich LED 
2*2 м</t>
    </r>
    <r>
      <rPr>
        <sz val="8"/>
        <rFont val="Verdana"/>
        <family val="2"/>
        <charset val="204"/>
      </rPr>
      <t>,</t>
    </r>
    <r>
      <rPr>
        <b/>
        <sz val="8"/>
        <rFont val="Verdana"/>
        <family val="2"/>
        <charset val="204"/>
      </rPr>
      <t xml:space="preserve"> с герметичным колпачком </t>
    </r>
    <r>
      <rPr>
        <sz val="8"/>
        <rFont val="Verdana"/>
        <family val="2"/>
        <charset val="204"/>
      </rPr>
      <t xml:space="preserve">соединяемый (до 10 шт).
400 LED. 
220 В.
Между светодиодами 10 см.
Работает от блока питания (в комплект не входит).
</t>
    </r>
    <r>
      <rPr>
        <b/>
        <sz val="8"/>
        <rFont val="Verdana"/>
        <family val="2"/>
        <charset val="204"/>
      </rPr>
      <t>Белый провод.</t>
    </r>
    <r>
      <rPr>
        <sz val="8"/>
        <rFont val="Verdana"/>
        <family val="2"/>
        <charset val="204"/>
      </rPr>
      <t xml:space="preserve">
Усиленная влагозащита IP65.</t>
    </r>
  </si>
  <si>
    <r>
      <rPr>
        <b/>
        <sz val="8"/>
        <rFont val="Verdana"/>
        <family val="2"/>
        <charset val="204"/>
      </rPr>
      <t xml:space="preserve">Светодиодный занавес Rich LED 
2*2 м, с герметичным колпачком, мерцание, </t>
    </r>
    <r>
      <rPr>
        <sz val="8"/>
        <rFont val="Verdana"/>
        <family val="2"/>
        <charset val="204"/>
      </rPr>
      <t xml:space="preserve">соединяемый (до 10 шт).
400 LED. 
220 В.
Между светодиодами 10 см.
Работает от блока питания (в комплект не входит).
</t>
    </r>
    <r>
      <rPr>
        <b/>
        <sz val="8"/>
        <rFont val="Verdana"/>
        <family val="2"/>
        <charset val="204"/>
      </rPr>
      <t>Белый провод.</t>
    </r>
    <r>
      <rPr>
        <sz val="8"/>
        <rFont val="Verdana"/>
        <family val="2"/>
        <charset val="204"/>
      </rPr>
      <t xml:space="preserve">
Усиленная влагозащита IP65.</t>
    </r>
  </si>
  <si>
    <r>
      <rPr>
        <b/>
        <sz val="8"/>
        <rFont val="Verdana"/>
        <family val="2"/>
        <charset val="204"/>
      </rPr>
      <t>Светодиодный занавес Rich LED 
2*3 м</t>
    </r>
    <r>
      <rPr>
        <sz val="8"/>
        <rFont val="Verdana"/>
        <family val="2"/>
        <charset val="204"/>
      </rPr>
      <t>,</t>
    </r>
    <r>
      <rPr>
        <b/>
        <sz val="8"/>
        <rFont val="Verdana"/>
        <family val="2"/>
        <charset val="204"/>
      </rPr>
      <t xml:space="preserve"> с герметичным колпачком, </t>
    </r>
    <r>
      <rPr>
        <sz val="8"/>
        <rFont val="Verdana"/>
        <family val="2"/>
        <charset val="204"/>
      </rPr>
      <t xml:space="preserve">соединяемый (до 10 шт).
600 LED. 
220 В.
Между светодиодами 10 см.
Работает от блока питания (в комплект не входит).
</t>
    </r>
    <r>
      <rPr>
        <b/>
        <sz val="8"/>
        <rFont val="Verdana"/>
        <family val="2"/>
        <charset val="204"/>
      </rPr>
      <t>Белый провод.</t>
    </r>
    <r>
      <rPr>
        <sz val="8"/>
        <rFont val="Verdana"/>
        <family val="2"/>
        <charset val="204"/>
      </rPr>
      <t xml:space="preserve">
Усиленная влагозащита IP65.</t>
    </r>
  </si>
  <si>
    <r>
      <rPr>
        <b/>
        <sz val="8"/>
        <rFont val="Verdana"/>
        <family val="2"/>
        <charset val="204"/>
      </rPr>
      <t>Светодиодный занавес Rich LED 
2*3 м, с герметичным колпачком, мерцание</t>
    </r>
    <r>
      <rPr>
        <sz val="8"/>
        <rFont val="Verdana"/>
        <family val="2"/>
        <charset val="204"/>
      </rPr>
      <t xml:space="preserve">, соединяемый (до 10 шт).
600 LED. 
220 В.
Между светодиодами 10 см.
Работает от блока питания (в комплект не входит).
</t>
    </r>
    <r>
      <rPr>
        <b/>
        <sz val="8"/>
        <rFont val="Verdana"/>
        <family val="2"/>
        <charset val="204"/>
      </rPr>
      <t>Белый провод.</t>
    </r>
    <r>
      <rPr>
        <sz val="8"/>
        <rFont val="Verdana"/>
        <family val="2"/>
        <charset val="204"/>
      </rPr>
      <t xml:space="preserve">
Усиленная влагозащита IP65.</t>
    </r>
  </si>
  <si>
    <r>
      <rPr>
        <b/>
        <sz val="8"/>
        <rFont val="Verdana"/>
        <family val="2"/>
        <charset val="204"/>
      </rPr>
      <t xml:space="preserve">Светодиодный занавес Rich LED 2*6 м, с герметичным колпачком, </t>
    </r>
    <r>
      <rPr>
        <sz val="8"/>
        <rFont val="Verdana"/>
        <family val="2"/>
        <charset val="204"/>
      </rPr>
      <t xml:space="preserve">соединяемый (до 5 шт)
1000 LED. 
220 В.
Работает от блока питания (в комплекте).
</t>
    </r>
    <r>
      <rPr>
        <b/>
        <sz val="8"/>
        <rFont val="Verdana"/>
        <family val="2"/>
        <charset val="204"/>
      </rPr>
      <t>Белый провод.</t>
    </r>
    <r>
      <rPr>
        <sz val="8"/>
        <rFont val="Verdana"/>
        <family val="2"/>
        <charset val="204"/>
      </rPr>
      <t xml:space="preserve">
Усиленная влагозащита IP65.</t>
    </r>
  </si>
  <si>
    <r>
      <rPr>
        <b/>
        <sz val="8"/>
        <rFont val="Verdana"/>
        <family val="2"/>
        <charset val="204"/>
      </rPr>
      <t>Светодиодный занавес Rich LED 2*6 м, с герметичным колпачком, соединяемый (до 5 шт)</t>
    </r>
    <r>
      <rPr>
        <sz val="8"/>
        <rFont val="Verdana"/>
        <family val="2"/>
        <charset val="204"/>
      </rPr>
      <t xml:space="preserve">
1000 LED. 
220 В.
Работает от блока питания (в комплекте).
</t>
    </r>
    <r>
      <rPr>
        <b/>
        <sz val="8"/>
        <rFont val="Verdana"/>
        <family val="2"/>
        <charset val="204"/>
      </rPr>
      <t>Черный провод.</t>
    </r>
    <r>
      <rPr>
        <sz val="8"/>
        <rFont val="Verdana"/>
        <family val="2"/>
        <charset val="204"/>
      </rPr>
      <t xml:space="preserve">
Усиленная влагозащита IP65.</t>
    </r>
  </si>
  <si>
    <r>
      <rPr>
        <b/>
        <sz val="8"/>
        <rFont val="Verdana"/>
        <family val="2"/>
        <charset val="204"/>
      </rPr>
      <t>Светодиодный занавес Rich LED 2*6 м, с герметичным колпачком, мерцание,</t>
    </r>
    <r>
      <rPr>
        <sz val="8"/>
        <rFont val="Verdana"/>
        <family val="2"/>
        <charset val="204"/>
      </rPr>
      <t xml:space="preserve"> соединяемый (до 5 шт)
1000 LED. 
220 В.
Работает от блока питания (в комплекте).
</t>
    </r>
    <r>
      <rPr>
        <b/>
        <sz val="8"/>
        <rFont val="Verdana"/>
        <family val="2"/>
        <charset val="204"/>
      </rPr>
      <t>Белый провод.</t>
    </r>
    <r>
      <rPr>
        <sz val="8"/>
        <rFont val="Verdana"/>
        <family val="2"/>
        <charset val="204"/>
      </rPr>
      <t xml:space="preserve">
Усиленная влагозащита IP65.</t>
    </r>
  </si>
  <si>
    <r>
      <rPr>
        <b/>
        <sz val="8"/>
        <rFont val="Verdana"/>
        <family val="2"/>
        <charset val="204"/>
      </rPr>
      <t xml:space="preserve">Светодиодный занавес Rich LED 2*6 м, с герметичным колпачком, мерцание, </t>
    </r>
    <r>
      <rPr>
        <sz val="8"/>
        <rFont val="Verdana"/>
        <family val="2"/>
        <charset val="204"/>
      </rPr>
      <t xml:space="preserve">соединяемый (до 5 шт)
1000 LED. 
220 В.
Работает от блока питания (в комплекте).
</t>
    </r>
    <r>
      <rPr>
        <b/>
        <sz val="8"/>
        <rFont val="Verdana"/>
        <family val="2"/>
        <charset val="204"/>
      </rPr>
      <t>Черный провод.</t>
    </r>
    <r>
      <rPr>
        <sz val="8"/>
        <rFont val="Verdana"/>
        <family val="2"/>
        <charset val="204"/>
      </rPr>
      <t xml:space="preserve">
Усиленная влагозащита IP65.</t>
    </r>
  </si>
  <si>
    <r>
      <rPr>
        <b/>
        <sz val="8"/>
        <rFont val="Verdana"/>
        <family val="2"/>
        <charset val="204"/>
      </rPr>
      <t>Светодиодный занавес Rich LED 2*9 м,  с герметичным колпачком,</t>
    </r>
    <r>
      <rPr>
        <sz val="8"/>
        <rFont val="Verdana"/>
        <family val="2"/>
        <charset val="204"/>
      </rPr>
      <t xml:space="preserve"> соединяемый до 2 шт.
1500 LED. 
220 В.
Работает от блока питания (в комплекте).
</t>
    </r>
    <r>
      <rPr>
        <b/>
        <sz val="8"/>
        <rFont val="Verdana"/>
        <family val="2"/>
        <charset val="204"/>
      </rPr>
      <t xml:space="preserve">Белый провод.
</t>
    </r>
    <r>
      <rPr>
        <sz val="8"/>
        <rFont val="Verdana"/>
        <family val="2"/>
        <charset val="204"/>
      </rPr>
      <t xml:space="preserve">Усиленная влагозащита IP65. </t>
    </r>
  </si>
  <si>
    <r>
      <rPr>
        <b/>
        <sz val="8"/>
        <rFont val="Verdana"/>
        <family val="2"/>
        <charset val="204"/>
      </rPr>
      <t xml:space="preserve">Светодиодный занавес Rich LED 2*9 м,  с герметичным колпачком, </t>
    </r>
    <r>
      <rPr>
        <sz val="8"/>
        <rFont val="Verdana"/>
        <family val="2"/>
        <charset val="204"/>
      </rPr>
      <t xml:space="preserve">соединяемый до 2 шт.
1500 LED. 
220 В.
Работает от блока питания (в комплекте).
</t>
    </r>
    <r>
      <rPr>
        <b/>
        <sz val="8"/>
        <rFont val="Verdana"/>
        <family val="2"/>
        <charset val="204"/>
      </rPr>
      <t>Черный провод.</t>
    </r>
    <r>
      <rPr>
        <sz val="8"/>
        <rFont val="Verdana"/>
        <family val="2"/>
        <charset val="204"/>
      </rPr>
      <t xml:space="preserve">
Усиленная влагозащита IP65.</t>
    </r>
  </si>
  <si>
    <r>
      <rPr>
        <b/>
        <sz val="8"/>
        <rFont val="Verdana"/>
        <family val="2"/>
        <charset val="204"/>
      </rPr>
      <t>Светодиодный занавес Rich LED 2*9 м,  с герметичным колпачком, мерцание,</t>
    </r>
    <r>
      <rPr>
        <sz val="8"/>
        <rFont val="Verdana"/>
        <family val="2"/>
        <charset val="204"/>
      </rPr>
      <t xml:space="preserve"> соединяемый до 2 шт.
1500 LED. 
220 В.
Работает от блока питания (в комплекте).
</t>
    </r>
    <r>
      <rPr>
        <b/>
        <sz val="8"/>
        <rFont val="Verdana"/>
        <family val="2"/>
        <charset val="204"/>
      </rPr>
      <t>Белый провод.</t>
    </r>
    <r>
      <rPr>
        <sz val="8"/>
        <rFont val="Verdana"/>
        <family val="2"/>
        <charset val="204"/>
      </rPr>
      <t xml:space="preserve">
Усиленная влагозащита IP65.</t>
    </r>
  </si>
  <si>
    <r>
      <rPr>
        <b/>
        <sz val="8"/>
        <rFont val="Verdana"/>
        <family val="2"/>
        <charset val="204"/>
      </rPr>
      <t>Светодиодный занавес Rich LED 2*9 м,  с герметичным колпачком, мерцание,</t>
    </r>
    <r>
      <rPr>
        <sz val="8"/>
        <rFont val="Verdana"/>
        <family val="2"/>
        <charset val="204"/>
      </rPr>
      <t xml:space="preserve"> соединяемый до 2 шт.
1500 LED. 
220 В.
Работает от блока питания (в комплекте).
</t>
    </r>
    <r>
      <rPr>
        <b/>
        <sz val="8"/>
        <rFont val="Verdana"/>
        <family val="2"/>
        <charset val="204"/>
      </rPr>
      <t>Черный провод.</t>
    </r>
    <r>
      <rPr>
        <sz val="8"/>
        <rFont val="Verdana"/>
        <family val="2"/>
        <charset val="204"/>
      </rPr>
      <t xml:space="preserve">
Усиленная влагозащита IP65.</t>
    </r>
  </si>
  <si>
    <r>
      <rPr>
        <b/>
        <sz val="8"/>
        <rFont val="Verdana"/>
        <family val="2"/>
        <charset val="204"/>
      </rPr>
      <t>Светодиодный занавес Rich LED 2*3 м</t>
    </r>
    <r>
      <rPr>
        <sz val="8"/>
        <rFont val="Verdana"/>
        <family val="2"/>
        <charset val="204"/>
      </rPr>
      <t xml:space="preserve">, соединяемый (до 10 шт)
600 LED. 
220 В.
Между светодиодами 10 см.
Работает от блока питания (в комплекте).
</t>
    </r>
    <r>
      <rPr>
        <b/>
        <sz val="8"/>
        <rFont val="Verdana"/>
        <family val="2"/>
        <charset val="204"/>
      </rPr>
      <t>Черный резиновый провод</t>
    </r>
    <r>
      <rPr>
        <sz val="8"/>
        <rFont val="Verdana"/>
        <family val="2"/>
        <charset val="204"/>
      </rPr>
      <t>. Колпачки с силиконом на светодиодах.
Усиленная влагозащита IP65.</t>
    </r>
  </si>
  <si>
    <r>
      <rPr>
        <b/>
        <sz val="8"/>
        <rFont val="Verdana"/>
        <family val="2"/>
        <charset val="204"/>
      </rPr>
      <t>Светодиодная бахрома Rich LED 
3*0.5 м, мерцающая</t>
    </r>
    <r>
      <rPr>
        <sz val="8"/>
        <rFont val="Verdana"/>
        <family val="2"/>
        <charset val="204"/>
      </rPr>
      <t>, соединяемая (до 10 шт).
112 LED.</t>
    </r>
    <r>
      <rPr>
        <b/>
        <sz val="8"/>
        <rFont val="Verdana"/>
        <family val="2"/>
        <charset val="204"/>
      </rPr>
      <t xml:space="preserve"> Влагозащитный колпачок.</t>
    </r>
    <r>
      <rPr>
        <sz val="8"/>
        <rFont val="Verdana"/>
        <family val="2"/>
        <charset val="204"/>
      </rPr>
      <t xml:space="preserve">
220 В.
Между светодиодами 10 см.
Схема расположения светодиодов: 2,3,4,5,…2,3,4,5
Постоянное свечение.
Работает от блока питания 220 В 
(в комплект не входит).
</t>
    </r>
    <r>
      <rPr>
        <b/>
        <sz val="8"/>
        <rFont val="Verdana"/>
        <family val="2"/>
        <charset val="204"/>
      </rPr>
      <t>Белый провод.</t>
    </r>
    <r>
      <rPr>
        <sz val="8"/>
        <rFont val="Verdana"/>
        <family val="2"/>
        <charset val="204"/>
      </rPr>
      <t xml:space="preserve">
Усиленная влагозащита IP65.</t>
    </r>
  </si>
  <si>
    <r>
      <rPr>
        <b/>
        <sz val="8"/>
        <rFont val="Verdana"/>
        <family val="2"/>
        <charset val="204"/>
      </rPr>
      <t>Светодиодная бахрома Rich LED 
3*0.5 м</t>
    </r>
    <r>
      <rPr>
        <sz val="8"/>
        <rFont val="Verdana"/>
        <family val="2"/>
        <charset val="204"/>
      </rPr>
      <t xml:space="preserve">, соединяемая (до 10 шт).
112 LED. </t>
    </r>
    <r>
      <rPr>
        <b/>
        <sz val="8"/>
        <rFont val="Verdana"/>
        <family val="2"/>
        <charset val="204"/>
      </rPr>
      <t>Влагозащитный колпачок.</t>
    </r>
    <r>
      <rPr>
        <sz val="8"/>
        <rFont val="Verdana"/>
        <family val="2"/>
        <charset val="204"/>
      </rPr>
      <t xml:space="preserve">
220 В.
Между светодиодами 10 см.
Схема расположения светодиодов: 2,3,4,5,…2,3,4,5
Постоянное свечение.
Работает от блока питания 220 В 
(в комплект не входит).
</t>
    </r>
    <r>
      <rPr>
        <b/>
        <sz val="8"/>
        <rFont val="Verdana"/>
        <family val="2"/>
        <charset val="204"/>
      </rPr>
      <t>Белый резиновый провод.</t>
    </r>
    <r>
      <rPr>
        <sz val="8"/>
        <rFont val="Verdana"/>
        <family val="2"/>
        <charset val="204"/>
      </rPr>
      <t xml:space="preserve">
Усиленная влагозащита IP65.</t>
    </r>
  </si>
  <si>
    <r>
      <rPr>
        <b/>
        <sz val="8"/>
        <rFont val="Verdana"/>
        <family val="2"/>
        <charset val="204"/>
      </rPr>
      <t>Светодиодная бахрома Rich LED 
3*0.5 м, мерцающая,</t>
    </r>
    <r>
      <rPr>
        <sz val="8"/>
        <rFont val="Verdana"/>
        <family val="2"/>
        <charset val="204"/>
      </rPr>
      <t xml:space="preserve"> соединяемая (до 10 шт).
112 LED. </t>
    </r>
    <r>
      <rPr>
        <b/>
        <sz val="8"/>
        <rFont val="Verdana"/>
        <family val="2"/>
        <charset val="204"/>
      </rPr>
      <t>Влагозащитный колпачок.</t>
    </r>
    <r>
      <rPr>
        <sz val="8"/>
        <rFont val="Verdana"/>
        <family val="2"/>
        <charset val="204"/>
      </rPr>
      <t xml:space="preserve">
220 В.
Между светодиодами 10 см.
Схема расположения светодиодов: 2,3,4,5,…2,3,4,5
Постоянное свечение.
Работает от блока питания 220 В 
(в комплект не входит).
</t>
    </r>
    <r>
      <rPr>
        <b/>
        <sz val="8"/>
        <rFont val="Verdana"/>
        <family val="2"/>
        <charset val="204"/>
      </rPr>
      <t>Белый резиновый провод.</t>
    </r>
    <r>
      <rPr>
        <sz val="8"/>
        <rFont val="Verdana"/>
        <family val="2"/>
        <charset val="204"/>
      </rPr>
      <t xml:space="preserve">
Усиленная влагозащита IP65.</t>
    </r>
  </si>
  <si>
    <r>
      <rPr>
        <b/>
        <sz val="8"/>
        <rFont val="Verdana"/>
        <family val="2"/>
        <charset val="204"/>
      </rPr>
      <t>Светодиодная бахрома Rich LED 
3*0.9 м, мерцающая,</t>
    </r>
    <r>
      <rPr>
        <sz val="8"/>
        <rFont val="Verdana"/>
        <family val="2"/>
        <charset val="204"/>
      </rPr>
      <t xml:space="preserve"> соединяемая (до 10 шт).
144 LED. </t>
    </r>
    <r>
      <rPr>
        <b/>
        <sz val="8"/>
        <rFont val="Verdana"/>
        <family val="2"/>
        <charset val="204"/>
      </rPr>
      <t>Влагозащитный колпачок.</t>
    </r>
    <r>
      <rPr>
        <sz val="8"/>
        <rFont val="Verdana"/>
        <family val="2"/>
        <charset val="204"/>
      </rPr>
      <t xml:space="preserve">
220 В.
Между светодиодами 10 см.
Схема расположения светодиодов: 2,6,3,9,4,... 2,6,3,9,4
Постоянное свечение.
Работает от блока питания 220 В 
(в комплект не входит).
</t>
    </r>
    <r>
      <rPr>
        <b/>
        <sz val="8"/>
        <rFont val="Verdana"/>
        <family val="2"/>
        <charset val="204"/>
      </rPr>
      <t xml:space="preserve">Белый провод. </t>
    </r>
    <r>
      <rPr>
        <sz val="8"/>
        <rFont val="Verdana"/>
        <family val="2"/>
        <charset val="204"/>
      </rPr>
      <t xml:space="preserve">
Усиленная влагозащита IP65.</t>
    </r>
  </si>
  <si>
    <r>
      <rPr>
        <b/>
        <sz val="8"/>
        <rFont val="Verdana"/>
        <family val="2"/>
        <charset val="204"/>
      </rPr>
      <t>Светодиодная бахрома Rich LED длинная 2.4*2.2 м</t>
    </r>
    <r>
      <rPr>
        <sz val="8"/>
        <rFont val="Verdana"/>
        <family val="2"/>
        <charset val="204"/>
      </rPr>
      <t>,  мерцающая, 
соединяемая (до 10 шт).
184 LED.</t>
    </r>
    <r>
      <rPr>
        <b/>
        <sz val="8"/>
        <rFont val="Verdana"/>
        <family val="2"/>
        <charset val="204"/>
      </rPr>
      <t xml:space="preserve"> Влагозащитный колпачок.</t>
    </r>
    <r>
      <rPr>
        <sz val="8"/>
        <rFont val="Verdana"/>
        <family val="2"/>
        <charset val="204"/>
      </rPr>
      <t xml:space="preserve">
Треугольники высотой 1, 1.4 и 2.2 м.
Между светодиодами 10 см.
Работает от блока питания 220 В 
(в комплекте).
</t>
    </r>
    <r>
      <rPr>
        <b/>
        <sz val="8"/>
        <rFont val="Verdana"/>
        <family val="2"/>
        <charset val="204"/>
      </rPr>
      <t>Белый провод.</t>
    </r>
    <r>
      <rPr>
        <sz val="8"/>
        <rFont val="Verdana"/>
        <family val="2"/>
        <charset val="204"/>
      </rPr>
      <t xml:space="preserve">
Усиленная влагозащита IP65.</t>
    </r>
  </si>
  <si>
    <r>
      <rPr>
        <b/>
        <sz val="8"/>
        <rFont val="Verdana"/>
        <family val="2"/>
        <charset val="204"/>
      </rPr>
      <t>Светодиодная бахрома Rich LED длинная 2.4*2.2 м</t>
    </r>
    <r>
      <rPr>
        <sz val="8"/>
        <rFont val="Verdana"/>
        <family val="2"/>
        <charset val="204"/>
      </rPr>
      <t xml:space="preserve">,  мерцающая, 
соединяемая (до 10 шт).
184 LED. </t>
    </r>
    <r>
      <rPr>
        <b/>
        <sz val="8"/>
        <rFont val="Verdana"/>
        <family val="2"/>
        <charset val="204"/>
      </rPr>
      <t xml:space="preserve"> Влагозащитный колпачок.</t>
    </r>
    <r>
      <rPr>
        <sz val="8"/>
        <rFont val="Verdana"/>
        <family val="2"/>
        <charset val="204"/>
      </rPr>
      <t xml:space="preserve">
Треугольники высотой 1, 1.4 и 2.2 м.
Между светодиодами 10 см.
Работает от блока питания 220 В 
(в комплекте).
</t>
    </r>
    <r>
      <rPr>
        <b/>
        <sz val="8"/>
        <rFont val="Verdana"/>
        <family val="2"/>
        <charset val="204"/>
      </rPr>
      <t>Белый провод.</t>
    </r>
    <r>
      <rPr>
        <sz val="8"/>
        <rFont val="Verdana"/>
        <family val="2"/>
        <charset val="204"/>
      </rPr>
      <t xml:space="preserve">
Усиленная влагозащита IP65.</t>
    </r>
  </si>
  <si>
    <r>
      <t xml:space="preserve">Светодиодное дерево </t>
    </r>
    <r>
      <rPr>
        <b/>
        <sz val="8"/>
        <rFont val="Verdana"/>
        <family val="2"/>
        <charset val="204"/>
      </rPr>
      <t>Сакура 110</t>
    </r>
    <r>
      <rPr>
        <sz val="8"/>
        <rFont val="Verdana"/>
        <family val="2"/>
        <charset val="204"/>
      </rPr>
      <t xml:space="preserve"> Rich LED. 
Размер 1,1*0,75 м. 
200 LED. 
24 B, герметичный трансформатор 220/24В IP 65 и соединители входят в комплект.
Мощность 10 Вт.
Усиленная влагозащита IP65.</t>
    </r>
  </si>
  <si>
    <r>
      <t xml:space="preserve">Светодиодное дерево </t>
    </r>
    <r>
      <rPr>
        <b/>
        <sz val="8"/>
        <rFont val="Verdana"/>
        <family val="2"/>
        <charset val="204"/>
      </rPr>
      <t>Сакура 110</t>
    </r>
    <r>
      <rPr>
        <sz val="8"/>
        <rFont val="Verdana"/>
        <family val="2"/>
        <charset val="204"/>
      </rPr>
      <t xml:space="preserve"> Rich LED. </t>
    </r>
    <r>
      <rPr>
        <b/>
        <sz val="8"/>
        <rFont val="Verdana"/>
        <family val="2"/>
        <charset val="204"/>
      </rPr>
      <t xml:space="preserve">Цвет RGB Хамелеон.  </t>
    </r>
    <r>
      <rPr>
        <sz val="8"/>
        <rFont val="Verdana"/>
        <family val="2"/>
        <charset val="204"/>
      </rPr>
      <t xml:space="preserve">
Размер 1,1*0,75 м. 
200 LED. 
24 B, герметичный трансформатор 220/24В IP 65 и соединители входят в комплект.
Мощность 10 Вт.
Уникальная смена цвета и эффекты, без контроллеров, без пучка проводов!!
Усиленная влагозащита IP65.</t>
    </r>
  </si>
  <si>
    <r>
      <t xml:space="preserve">Светодиодное дерево </t>
    </r>
    <r>
      <rPr>
        <b/>
        <sz val="8"/>
        <rFont val="Verdana"/>
        <family val="2"/>
        <charset val="204"/>
      </rPr>
      <t>Сакура 150</t>
    </r>
    <r>
      <rPr>
        <sz val="8"/>
        <rFont val="Verdana"/>
        <family val="2"/>
        <charset val="204"/>
      </rPr>
      <t xml:space="preserve"> Rich LED. 
Размер 1.5*1.3 м
480 LED.
24 B, герметичный трансформатор 220/24В IP 65 и соединители входят в комплект.
Мощность 25 Вт.
</t>
    </r>
    <r>
      <rPr>
        <b/>
        <sz val="8"/>
        <rFont val="Verdana"/>
        <family val="2"/>
        <charset val="204"/>
      </rPr>
      <t>Ветки и ствол белые.</t>
    </r>
    <r>
      <rPr>
        <sz val="8"/>
        <rFont val="Verdana"/>
        <family val="2"/>
        <charset val="204"/>
      </rPr>
      <t xml:space="preserve">
Усиленная влагозащита IP65. </t>
    </r>
  </si>
  <si>
    <r>
      <t xml:space="preserve">Светодиодное дерево </t>
    </r>
    <r>
      <rPr>
        <b/>
        <sz val="8"/>
        <rFont val="Verdana"/>
        <family val="2"/>
        <charset val="204"/>
      </rPr>
      <t>Сакура 150</t>
    </r>
    <r>
      <rPr>
        <sz val="8"/>
        <rFont val="Verdana"/>
        <family val="2"/>
        <charset val="204"/>
      </rPr>
      <t xml:space="preserve"> Rich LED.</t>
    </r>
    <r>
      <rPr>
        <b/>
        <sz val="8"/>
        <rFont val="Verdana"/>
        <family val="2"/>
        <charset val="204"/>
      </rPr>
      <t xml:space="preserve"> Цвет RGB Хамелеон. </t>
    </r>
    <r>
      <rPr>
        <sz val="8"/>
        <rFont val="Verdana"/>
        <family val="2"/>
        <charset val="204"/>
      </rPr>
      <t xml:space="preserve">
Размер 1,5*1,3 м. 
480 LED. 
24 B, герметичный трансформатор 220/24В IP 65 и соединители входят в комплект.
Мощность 25 Вт.
Уникальная смена цвета и эффекты, без контроллеров, без пучка проводов!! 
Усиленная влагозащита IP65.</t>
    </r>
  </si>
  <si>
    <r>
      <t xml:space="preserve">Светодиодное дерево </t>
    </r>
    <r>
      <rPr>
        <b/>
        <sz val="8"/>
        <rFont val="Verdana"/>
        <family val="2"/>
        <charset val="204"/>
      </rPr>
      <t>Сакура 180</t>
    </r>
    <r>
      <rPr>
        <sz val="8"/>
        <rFont val="Verdana"/>
        <family val="2"/>
        <charset val="204"/>
      </rPr>
      <t xml:space="preserve"> Rich LED. 
Размер 1,8*0,9 м. 
672 LED. 
24 B, герметичный трансформатор 220/24В IP 65 и соединители входят в комплект.
Мощность 35 Вт.
Усиленная влагозащита IP65.</t>
    </r>
  </si>
  <si>
    <r>
      <t xml:space="preserve">Светодиодное дерево </t>
    </r>
    <r>
      <rPr>
        <b/>
        <sz val="8"/>
        <rFont val="Verdana"/>
        <family val="2"/>
        <charset val="204"/>
      </rPr>
      <t>Сакура 250</t>
    </r>
    <r>
      <rPr>
        <sz val="8"/>
        <rFont val="Verdana"/>
        <family val="2"/>
        <charset val="204"/>
      </rPr>
      <t xml:space="preserve"> Rich LED. 
Размер 2,5*2 м. 
1440 LED. 
24 B, герметичный трансформатор 220/24В IP 65 и соединители входят в комплект.
Мощность 75 Вт.
Усиленная влагозащита IP65.</t>
    </r>
  </si>
  <si>
    <r>
      <t xml:space="preserve">Светодиодное дерево </t>
    </r>
    <r>
      <rPr>
        <b/>
        <sz val="8"/>
        <color indexed="8"/>
        <rFont val="Verdana"/>
        <family val="2"/>
        <charset val="204"/>
      </rPr>
      <t>Ива 200 белая</t>
    </r>
    <r>
      <rPr>
        <sz val="8"/>
        <color indexed="8"/>
        <rFont val="Verdana"/>
        <family val="2"/>
        <charset val="204"/>
      </rPr>
      <t xml:space="preserve"> Rich LED. 
Размер 2*1,4 м.
1008 LED. 
24 B, герметичный трансформатор 220/24В IP 65 и соединители входят в комплект.
Мощность 55 Вт.
Усиленная влагозащита IP65.</t>
    </r>
  </si>
  <si>
    <r>
      <t xml:space="preserve">Светодиодное дерево </t>
    </r>
    <r>
      <rPr>
        <b/>
        <sz val="8"/>
        <color indexed="8"/>
        <rFont val="Verdana"/>
        <family val="2"/>
        <charset val="204"/>
      </rPr>
      <t>Ива 300</t>
    </r>
    <r>
      <rPr>
        <sz val="8"/>
        <color indexed="8"/>
        <rFont val="Verdana"/>
        <family val="2"/>
        <charset val="204"/>
      </rPr>
      <t xml:space="preserve"> Rich LED. 
Размер 3*1,5 м. 
1920 LED. 
24 B, герметичный трансформатор 220/24В IP 65 и соединители входят в комплект.
Мощность 100 Вт.
Усиленная влагозащита IP65.</t>
    </r>
  </si>
  <si>
    <r>
      <t xml:space="preserve">Светодиодное дерево </t>
    </r>
    <r>
      <rPr>
        <b/>
        <sz val="8"/>
        <color indexed="8"/>
        <rFont val="Verdana"/>
        <family val="2"/>
        <charset val="204"/>
      </rPr>
      <t>Ива 300 белая</t>
    </r>
    <r>
      <rPr>
        <sz val="8"/>
        <color indexed="8"/>
        <rFont val="Verdana"/>
        <family val="2"/>
        <charset val="204"/>
      </rPr>
      <t xml:space="preserve"> Rich LED. 
Размер 3*1,5 м. 
1920 LED. 
24 B, герметичный трансформатор 220/24В IP 65 и соединители входят в комплект.
Мощность 100 Вт.
Усиленная влагозащита IP65.</t>
    </r>
  </si>
  <si>
    <r>
      <t xml:space="preserve">Светодиодное дерево </t>
    </r>
    <r>
      <rPr>
        <b/>
        <sz val="8"/>
        <color indexed="8"/>
        <rFont val="Verdana"/>
        <family val="2"/>
        <charset val="204"/>
      </rPr>
      <t>Береза 410 белая</t>
    </r>
    <r>
      <rPr>
        <sz val="8"/>
        <color indexed="8"/>
        <rFont val="Verdana"/>
        <family val="2"/>
        <charset val="204"/>
      </rPr>
      <t xml:space="preserve"> Rich LED. 
Размер 4.1*1.5 м. 
3360 LED. 
24 B, герметичный трансформатор 220/24В IP 65 и соединители входят в комплект.
Мощность 150 Вт.
Усиленная влагозащита IP65.</t>
    </r>
  </si>
  <si>
    <r>
      <t xml:space="preserve">Светодиодное дерево </t>
    </r>
    <r>
      <rPr>
        <b/>
        <sz val="8"/>
        <color indexed="8"/>
        <rFont val="Verdana"/>
        <family val="2"/>
        <charset val="204"/>
      </rPr>
      <t>Береза 410 теплая белая</t>
    </r>
    <r>
      <rPr>
        <sz val="8"/>
        <color indexed="8"/>
        <rFont val="Verdana"/>
        <family val="2"/>
        <charset val="204"/>
      </rPr>
      <t xml:space="preserve"> Rich LED. 
Размер 4.1*1.5 м. 
3360 LED. 
24 B, герметичный трансформатор 220/24В IP 65 и соединители входят в комплект.
Мощность 150 Вт.
Усиленная влагозащита IP65.</t>
    </r>
  </si>
  <si>
    <t>Светодиодные фигуры, металл-каркас, 24 В, постоянное свечение</t>
  </si>
  <si>
    <t>RL-IM07</t>
  </si>
  <si>
    <r>
      <rPr>
        <b/>
        <sz val="8"/>
        <rFont val="Verdana"/>
        <family val="2"/>
        <charset val="204"/>
      </rPr>
      <t xml:space="preserve">Светодиодная фигура Гусь Rich LED, </t>
    </r>
    <r>
      <rPr>
        <sz val="8"/>
        <rFont val="Verdana"/>
        <family val="2"/>
        <charset val="204"/>
      </rPr>
      <t>металл-каркас.</t>
    </r>
    <r>
      <rPr>
        <b/>
        <sz val="8"/>
        <rFont val="Verdana"/>
        <family val="2"/>
        <charset val="204"/>
      </rPr>
      <t xml:space="preserve">
</t>
    </r>
    <r>
      <rPr>
        <sz val="8"/>
        <rFont val="Verdana"/>
        <family val="2"/>
        <charset val="204"/>
      </rPr>
      <t>Размер</t>
    </r>
    <r>
      <rPr>
        <b/>
        <sz val="8"/>
        <rFont val="Verdana"/>
        <family val="2"/>
        <charset val="204"/>
      </rPr>
      <t xml:space="preserve"> </t>
    </r>
    <r>
      <rPr>
        <sz val="8"/>
        <rFont val="Verdana"/>
        <family val="2"/>
        <charset val="204"/>
      </rPr>
      <t>44*50*26, 30 LED, 24В
- Каркас обтянут мягкой тканью идеально имитирующий перьевой покров оригинала
- Светодиодная подсветка выделяет фигуры днем и ночью
- Металлический каркас залог надежности
- Легкая сборка и элементарное подключение
- Напряжение питания 220/24В трансформатор в комплекте</t>
    </r>
  </si>
  <si>
    <r>
      <rPr>
        <b/>
        <sz val="8"/>
        <rFont val="Verdana"/>
        <family val="2"/>
        <charset val="204"/>
      </rPr>
      <t xml:space="preserve">Светодиодный дюралайт Rich LED
</t>
    </r>
    <r>
      <rPr>
        <sz val="8"/>
        <rFont val="Verdana"/>
        <family val="2"/>
        <charset val="204"/>
      </rPr>
      <t xml:space="preserve">2-х проводной, 13 мм. 
Свечение 360°.
220 В.
</t>
    </r>
    <r>
      <rPr>
        <sz val="8"/>
        <color rgb="FFFF0000"/>
        <rFont val="Verdana"/>
        <family val="2"/>
        <charset val="204"/>
      </rPr>
      <t>Кратность резки - 1 метр!</t>
    </r>
    <r>
      <rPr>
        <sz val="8"/>
        <rFont val="Verdana"/>
        <family val="2"/>
        <charset val="204"/>
      </rPr>
      <t xml:space="preserve">
Трубка из матового (молочного) пластика. 
</t>
    </r>
    <r>
      <rPr>
        <sz val="8"/>
        <color rgb="FF00B0F0"/>
        <rFont val="Verdana"/>
        <family val="2"/>
        <charset val="204"/>
      </rPr>
      <t>Дает более плавный и ровный свет.
Постоянное свечение без динамики.</t>
    </r>
    <r>
      <rPr>
        <sz val="8"/>
        <rFont val="Verdana"/>
        <family val="2"/>
        <charset val="204"/>
      </rPr>
      <t xml:space="preserve">
</t>
    </r>
    <r>
      <rPr>
        <b/>
        <sz val="8"/>
        <rFont val="Verdana"/>
        <family val="2"/>
        <charset val="204"/>
      </rPr>
      <t>К каждой бухте 100 м. 5 полных комплектов подключения бесплатно!</t>
    </r>
    <r>
      <rPr>
        <sz val="8"/>
        <rFont val="Verdana"/>
        <family val="2"/>
        <charset val="204"/>
      </rPr>
      <t xml:space="preserve">
</t>
    </r>
  </si>
  <si>
    <r>
      <t>Светодиодный</t>
    </r>
    <r>
      <rPr>
        <b/>
        <sz val="8"/>
        <rFont val="Verdana"/>
        <family val="2"/>
        <charset val="204"/>
      </rPr>
      <t xml:space="preserve"> Белт-лайт </t>
    </r>
    <r>
      <rPr>
        <sz val="8"/>
        <rFont val="Verdana"/>
        <family val="2"/>
        <charset val="204"/>
      </rPr>
      <t xml:space="preserve">Rich LED
2-х проводной. 
250 патронов.
Расстояние между патронами 20 см.
</t>
    </r>
    <r>
      <rPr>
        <sz val="8"/>
        <color rgb="FF00B0F0"/>
        <rFont val="Verdana"/>
        <family val="2"/>
        <charset val="204"/>
      </rPr>
      <t>Частое расположение ламп!!!</t>
    </r>
    <r>
      <rPr>
        <sz val="8"/>
        <rFont val="Verdana"/>
        <family val="2"/>
        <charset val="204"/>
      </rPr>
      <t xml:space="preserve">
220 В.
Шнур подключения в комплекте.
Усиленная влагозащита за счёт прорезиненного патрона.
Используются лампы с цоколем Е27.
</t>
    </r>
    <r>
      <rPr>
        <b/>
        <sz val="8"/>
        <rFont val="Verdana"/>
        <family val="2"/>
        <charset val="204"/>
      </rPr>
      <t xml:space="preserve">Провод черный.
</t>
    </r>
    <r>
      <rPr>
        <sz val="8"/>
        <rFont val="Verdana"/>
        <family val="2"/>
        <charset val="204"/>
      </rPr>
      <t>Лампы приобретаются отдельно.</t>
    </r>
    <r>
      <rPr>
        <b/>
        <sz val="8"/>
        <rFont val="Verdana"/>
        <family val="2"/>
        <charset val="204"/>
      </rPr>
      <t xml:space="preserve">
</t>
    </r>
    <r>
      <rPr>
        <sz val="8"/>
        <rFont val="Verdana"/>
        <family val="2"/>
        <charset val="204"/>
      </rPr>
      <t>Влагозащищенный IP54.</t>
    </r>
  </si>
  <si>
    <t>RL-CS2*1.5F-T/W</t>
  </si>
  <si>
    <t>Блок питания для изделий Rich LED 
с мерцанием. 4А. Для соединения до 10 шт.</t>
  </si>
  <si>
    <t>Такие светодиодные гирлянды могут использоваться для украшения деревьев, елок, архитектурных и ландшафтных элементов. Благодаря высокой степени влагозащищенности (IP54 и IP 65) они не боятся дождя и снега  могут работать при температуре от -40° до +60°</t>
  </si>
  <si>
    <t>451,6</t>
  </si>
  <si>
    <t>56,9</t>
  </si>
  <si>
    <t>94,8</t>
  </si>
  <si>
    <t>117,6</t>
  </si>
  <si>
    <t>705,87</t>
  </si>
  <si>
    <t>440,22</t>
  </si>
  <si>
    <t>21,8</t>
  </si>
  <si>
    <t>28,6</t>
  </si>
  <si>
    <t>32,2</t>
  </si>
  <si>
    <t>18,7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</si>
</sst>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0"/>
    <numFmt numFmtId="165" formatCode="0.000"/>
  </numFmts>
  <fonts count="19" x14ac:knownFonts="1">
    <font>
      <sz val="11"/>
      <color theme="1"/>
      <name val="Calibri"/>
      <family val="2"/>
      <charset val="204"/>
      <scheme val="minor"/>
    </font>
    <font>
      <sz val="8"/>
      <name val="Verdana"/>
      <family val="2"/>
      <charset val="204"/>
    </font>
    <font>
      <b/>
      <sz val="14"/>
      <name val="Verdana"/>
      <family val="2"/>
      <charset val="204"/>
    </font>
    <font>
      <b/>
      <sz val="8"/>
      <name val="Verdana"/>
      <family val="2"/>
      <charset val="204"/>
    </font>
    <font>
      <sz val="8"/>
      <color indexed="8"/>
      <name val="Verdana"/>
      <family val="2"/>
      <charset val="204"/>
    </font>
    <font>
      <b/>
      <sz val="8"/>
      <color indexed="8"/>
      <name val="Verdana"/>
      <family val="2"/>
      <charset val="204"/>
    </font>
    <font>
      <sz val="8"/>
      <color theme="1"/>
      <name val="Verdana"/>
      <family val="2"/>
      <charset val="204"/>
    </font>
    <font>
      <sz val="10"/>
      <name val="Arial"/>
      <family val="2"/>
      <charset val="204"/>
    </font>
    <font>
      <b/>
      <sz val="15"/>
      <color rgb="FF00B0F0"/>
      <name val="Calibri"/>
      <family val="2"/>
      <charset val="204"/>
      <scheme val="minor"/>
    </font>
    <font>
      <b/>
      <sz val="10"/>
      <name val="Verdana"/>
      <family val="2"/>
      <charset val="204"/>
    </font>
    <font>
      <b/>
      <sz val="10"/>
      <color theme="1"/>
      <name val="Verdana"/>
      <family val="2"/>
      <charset val="204"/>
    </font>
    <font>
      <b/>
      <sz val="12"/>
      <color theme="1"/>
      <name val="Verdana"/>
      <family val="2"/>
      <charset val="204"/>
    </font>
    <font>
      <sz val="12"/>
      <color theme="1"/>
      <name val="Verdana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theme="1"/>
      <name val="Verdana"/>
      <family val="2"/>
      <charset val="204"/>
    </font>
    <font>
      <sz val="8"/>
      <color rgb="FFFF0000"/>
      <name val="Verdana"/>
      <family val="2"/>
      <charset val="204"/>
    </font>
    <font>
      <sz val="11"/>
      <color indexed="8"/>
      <name val="Calibri"/>
      <family val="2"/>
      <charset val="204"/>
    </font>
    <font>
      <sz val="8"/>
      <color rgb="FF00B0F0"/>
      <name val="Verdana"/>
      <family val="2"/>
      <charset val="204"/>
    </font>
    <font>
      <sz val="10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7BFDE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3">
    <xf numFmtId="0" fontId="0" fillId="0" borderId="0"/>
    <xf numFmtId="0" fontId="8" fillId="0" borderId="26" applyNumberFormat="0" applyFill="0" applyAlignment="0" applyProtection="0"/>
    <xf numFmtId="0" fontId="16" fillId="0" borderId="0">
      <alignment vertical="center"/>
    </xf>
  </cellStyleXfs>
  <cellXfs count="521">
    <xf numFmtId="0" fontId="0" fillId="0" borderId="0" xfId="0"/>
    <xf numFmtId="0" fontId="0" fillId="0" borderId="0" xfId="0" applyFill="1"/>
    <xf numFmtId="0" fontId="0" fillId="0" borderId="0" xfId="0" applyFill="1" applyAlignment="1">
      <alignment vertical="center"/>
    </xf>
    <xf numFmtId="0" fontId="1" fillId="0" borderId="1" xfId="0" applyFont="1" applyFill="1" applyBorder="1" applyAlignment="1">
      <alignment vertical="center" wrapText="1"/>
    </xf>
    <xf numFmtId="0" fontId="1" fillId="0" borderId="11" xfId="0" applyFont="1" applyFill="1" applyBorder="1" applyAlignment="1">
      <alignment vertical="center" wrapText="1"/>
    </xf>
    <xf numFmtId="0" fontId="0" fillId="2" borderId="0" xfId="0" applyFill="1" applyBorder="1"/>
    <xf numFmtId="0" fontId="9" fillId="3" borderId="6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164" fontId="10" fillId="3" borderId="1" xfId="0" applyNumberFormat="1" applyFont="1" applyFill="1" applyBorder="1" applyAlignment="1">
      <alignment horizontal="center" vertical="center" wrapText="1"/>
    </xf>
    <xf numFmtId="0" fontId="0" fillId="2" borderId="0" xfId="0" applyFill="1"/>
    <xf numFmtId="0" fontId="1" fillId="2" borderId="27" xfId="0" applyFont="1" applyFill="1" applyBorder="1" applyAlignment="1">
      <alignment vertical="center" wrapText="1"/>
    </xf>
    <xf numFmtId="0" fontId="1" fillId="2" borderId="28" xfId="0" applyFont="1" applyFill="1" applyBorder="1" applyAlignment="1">
      <alignment horizontal="left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/>
    </xf>
    <xf numFmtId="164" fontId="0" fillId="2" borderId="29" xfId="0" applyNumberForma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" fillId="2" borderId="18" xfId="0" applyFont="1" applyFill="1" applyBorder="1" applyAlignment="1">
      <alignment vertical="center" wrapText="1"/>
    </xf>
    <xf numFmtId="0" fontId="1" fillId="2" borderId="1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15" xfId="0" applyFont="1" applyFill="1" applyBorder="1" applyAlignment="1">
      <alignment horizontal="center" vertical="center" wrapText="1"/>
    </xf>
    <xf numFmtId="2" fontId="0" fillId="2" borderId="0" xfId="0" applyNumberFormat="1" applyFill="1" applyAlignment="1">
      <alignment vertical="center"/>
    </xf>
    <xf numFmtId="0" fontId="1" fillId="2" borderId="28" xfId="0" applyFont="1" applyFill="1" applyBorder="1" applyAlignment="1">
      <alignment vertical="center" wrapText="1"/>
    </xf>
    <xf numFmtId="0" fontId="0" fillId="2" borderId="0" xfId="0" applyFill="1" applyAlignment="1">
      <alignment horizontal="left"/>
    </xf>
    <xf numFmtId="0" fontId="1" fillId="2" borderId="13" xfId="0" applyFont="1" applyFill="1" applyBorder="1" applyAlignment="1">
      <alignment vertical="center" wrapText="1"/>
    </xf>
    <xf numFmtId="0" fontId="1" fillId="2" borderId="15" xfId="0" applyFont="1" applyFill="1" applyBorder="1" applyAlignment="1">
      <alignment vertical="center" wrapText="1"/>
    </xf>
    <xf numFmtId="0" fontId="1" fillId="2" borderId="11" xfId="0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vertical="center" wrapText="1"/>
    </xf>
    <xf numFmtId="0" fontId="7" fillId="2" borderId="0" xfId="0" applyFont="1" applyFill="1"/>
    <xf numFmtId="49" fontId="1" fillId="2" borderId="9" xfId="0" applyNumberFormat="1" applyFont="1" applyFill="1" applyBorder="1" applyAlignment="1">
      <alignment horizontal="left" vertical="center" wrapText="1"/>
    </xf>
    <xf numFmtId="0" fontId="1" fillId="2" borderId="14" xfId="0" applyFont="1" applyFill="1" applyBorder="1" applyAlignment="1">
      <alignment horizontal="left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164" fontId="10" fillId="3" borderId="6" xfId="0" applyNumberFormat="1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vertical="center" wrapText="1"/>
    </xf>
    <xf numFmtId="0" fontId="0" fillId="2" borderId="32" xfId="0" applyFill="1" applyBorder="1" applyAlignment="1">
      <alignment horizontal="center" vertical="center"/>
    </xf>
    <xf numFmtId="0" fontId="1" fillId="2" borderId="20" xfId="0" applyFont="1" applyFill="1" applyBorder="1" applyAlignment="1">
      <alignment vertical="center" wrapText="1"/>
    </xf>
    <xf numFmtId="0" fontId="1" fillId="2" borderId="19" xfId="0" applyFont="1" applyFill="1" applyBorder="1" applyAlignment="1">
      <alignment vertical="center" wrapText="1"/>
    </xf>
    <xf numFmtId="0" fontId="1" fillId="2" borderId="34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vertical="center" wrapText="1"/>
    </xf>
    <xf numFmtId="0" fontId="1" fillId="0" borderId="18" xfId="0" applyFont="1" applyFill="1" applyBorder="1" applyAlignment="1">
      <alignment vertical="center" wrapText="1"/>
    </xf>
    <xf numFmtId="0" fontId="1" fillId="0" borderId="19" xfId="0" applyFont="1" applyFill="1" applyBorder="1" applyAlignment="1">
      <alignment vertical="center" wrapText="1"/>
    </xf>
    <xf numFmtId="0" fontId="1" fillId="0" borderId="14" xfId="0" applyFont="1" applyFill="1" applyBorder="1" applyAlignment="1">
      <alignment vertical="center" wrapText="1"/>
    </xf>
    <xf numFmtId="0" fontId="1" fillId="0" borderId="15" xfId="0" applyFont="1" applyFill="1" applyBorder="1" applyAlignment="1">
      <alignment vertical="center" wrapText="1"/>
    </xf>
    <xf numFmtId="0" fontId="1" fillId="0" borderId="17" xfId="0" applyFont="1" applyFill="1" applyBorder="1" applyAlignment="1">
      <alignment vertical="center" wrapText="1"/>
    </xf>
    <xf numFmtId="0" fontId="1" fillId="0" borderId="6" xfId="0" applyFont="1" applyFill="1" applyBorder="1" applyAlignment="1">
      <alignment vertical="center" wrapText="1"/>
    </xf>
    <xf numFmtId="0" fontId="1" fillId="0" borderId="27" xfId="0" applyFont="1" applyFill="1" applyBorder="1" applyAlignment="1">
      <alignment vertical="center" wrapText="1"/>
    </xf>
    <xf numFmtId="0" fontId="1" fillId="0" borderId="28" xfId="0" applyFont="1" applyFill="1" applyBorder="1" applyAlignment="1">
      <alignment vertical="center" wrapText="1"/>
    </xf>
    <xf numFmtId="0" fontId="1" fillId="0" borderId="28" xfId="0" applyFont="1" applyFill="1" applyBorder="1" applyAlignment="1">
      <alignment horizontal="left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/>
    </xf>
    <xf numFmtId="164" fontId="0" fillId="0" borderId="29" xfId="0" applyNumberFormat="1" applyFill="1" applyBorder="1" applyAlignment="1">
      <alignment horizontal="center" vertical="center"/>
    </xf>
    <xf numFmtId="0" fontId="1" fillId="0" borderId="13" xfId="0" applyFont="1" applyFill="1" applyBorder="1" applyAlignment="1">
      <alignment vertical="center" wrapText="1"/>
    </xf>
    <xf numFmtId="0" fontId="0" fillId="2" borderId="36" xfId="0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" fillId="0" borderId="19" xfId="0" applyFont="1" applyFill="1" applyBorder="1" applyAlignment="1">
      <alignment vertical="center"/>
    </xf>
    <xf numFmtId="0" fontId="1" fillId="0" borderId="15" xfId="0" applyFont="1" applyFill="1" applyBorder="1" applyAlignment="1">
      <alignment vertical="center"/>
    </xf>
    <xf numFmtId="0" fontId="1" fillId="0" borderId="28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0" fillId="0" borderId="32" xfId="0" applyFill="1" applyBorder="1" applyAlignment="1">
      <alignment horizontal="center" vertical="center"/>
    </xf>
    <xf numFmtId="0" fontId="1" fillId="0" borderId="28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vertical="center"/>
    </xf>
    <xf numFmtId="0" fontId="1" fillId="2" borderId="28" xfId="0" applyFont="1" applyFill="1" applyBorder="1" applyAlignment="1">
      <alignment vertical="center"/>
    </xf>
    <xf numFmtId="0" fontId="1" fillId="2" borderId="19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2" borderId="15" xfId="0" applyFont="1" applyFill="1" applyBorder="1" applyAlignment="1">
      <alignment vertical="center"/>
    </xf>
    <xf numFmtId="0" fontId="1" fillId="2" borderId="31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9" fillId="3" borderId="27" xfId="0" applyFont="1" applyFill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 wrapText="1"/>
    </xf>
    <xf numFmtId="0" fontId="10" fillId="3" borderId="32" xfId="0" applyFont="1" applyFill="1" applyBorder="1" applyAlignment="1">
      <alignment horizontal="center" vertical="center" wrapText="1"/>
    </xf>
    <xf numFmtId="0" fontId="10" fillId="3" borderId="28" xfId="0" applyFont="1" applyFill="1" applyBorder="1" applyAlignment="1">
      <alignment horizontal="center" vertical="center" wrapText="1"/>
    </xf>
    <xf numFmtId="164" fontId="10" fillId="3" borderId="29" xfId="0" applyNumberFormat="1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left" vertical="center" wrapText="1"/>
    </xf>
    <xf numFmtId="0" fontId="1" fillId="2" borderId="18" xfId="0" applyFont="1" applyFill="1" applyBorder="1" applyAlignment="1">
      <alignment horizontal="left" vertical="center" wrapText="1"/>
    </xf>
    <xf numFmtId="0" fontId="1" fillId="2" borderId="46" xfId="0" applyFont="1" applyFill="1" applyBorder="1" applyAlignment="1">
      <alignment horizontal="left" vertical="center" wrapText="1"/>
    </xf>
    <xf numFmtId="0" fontId="9" fillId="3" borderId="45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6" fillId="2" borderId="47" xfId="0" applyFont="1" applyFill="1" applyBorder="1" applyAlignment="1">
      <alignment horizontal="left" vertical="center" wrapText="1"/>
    </xf>
    <xf numFmtId="0" fontId="0" fillId="0" borderId="36" xfId="0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164" fontId="0" fillId="0" borderId="37" xfId="0" applyNumberForma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/>
    </xf>
    <xf numFmtId="0" fontId="1" fillId="2" borderId="46" xfId="0" applyFont="1" applyFill="1" applyBorder="1" applyAlignment="1">
      <alignment vertical="center" wrapText="1"/>
    </xf>
    <xf numFmtId="0" fontId="13" fillId="2" borderId="0" xfId="0" applyFont="1" applyFill="1" applyAlignment="1">
      <alignment horizontal="left" vertical="center"/>
    </xf>
    <xf numFmtId="0" fontId="0" fillId="2" borderId="0" xfId="0" applyFont="1" applyFill="1" applyAlignment="1">
      <alignment vertical="center"/>
    </xf>
    <xf numFmtId="0" fontId="1" fillId="2" borderId="28" xfId="0" applyNumberFormat="1" applyFont="1" applyFill="1" applyBorder="1" applyAlignment="1">
      <alignment horizontal="left" vertical="center" wrapText="1"/>
    </xf>
    <xf numFmtId="0" fontId="1" fillId="2" borderId="23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28" xfId="0" applyFont="1" applyFill="1" applyBorder="1" applyAlignment="1">
      <alignment horizontal="center" vertical="center"/>
    </xf>
    <xf numFmtId="0" fontId="11" fillId="3" borderId="42" xfId="0" applyFont="1" applyFill="1" applyBorder="1" applyAlignment="1">
      <alignment vertical="center"/>
    </xf>
    <xf numFmtId="0" fontId="11" fillId="3" borderId="43" xfId="0" applyFont="1" applyFill="1" applyBorder="1" applyAlignment="1">
      <alignment vertical="center"/>
    </xf>
    <xf numFmtId="0" fontId="12" fillId="3" borderId="43" xfId="0" applyFont="1" applyFill="1" applyBorder="1" applyAlignment="1">
      <alignment vertical="center"/>
    </xf>
    <xf numFmtId="0" fontId="12" fillId="3" borderId="44" xfId="0" applyFont="1" applyFill="1" applyBorder="1" applyAlignment="1">
      <alignment vertical="center"/>
    </xf>
    <xf numFmtId="0" fontId="14" fillId="3" borderId="43" xfId="0" applyFont="1" applyFill="1" applyBorder="1" applyAlignment="1">
      <alignment vertical="center" wrapText="1"/>
    </xf>
    <xf numFmtId="0" fontId="10" fillId="3" borderId="36" xfId="0" applyFont="1" applyFill="1" applyBorder="1" applyAlignment="1">
      <alignment horizontal="center" vertical="center" wrapText="1"/>
    </xf>
    <xf numFmtId="0" fontId="10" fillId="3" borderId="20" xfId="0" applyFont="1" applyFill="1" applyBorder="1" applyAlignment="1">
      <alignment horizontal="center" vertical="center" wrapText="1"/>
    </xf>
    <xf numFmtId="164" fontId="10" fillId="3" borderId="37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/>
    </xf>
    <xf numFmtId="0" fontId="1" fillId="2" borderId="17" xfId="0" applyFont="1" applyFill="1" applyBorder="1" applyAlignment="1">
      <alignment vertical="center" wrapText="1"/>
    </xf>
    <xf numFmtId="0" fontId="1" fillId="2" borderId="6" xfId="0" applyFont="1" applyFill="1" applyBorder="1" applyAlignment="1">
      <alignment vertical="center" wrapText="1"/>
    </xf>
    <xf numFmtId="0" fontId="1" fillId="2" borderId="6" xfId="0" applyFont="1" applyFill="1" applyBorder="1" applyAlignment="1">
      <alignment vertical="center"/>
    </xf>
    <xf numFmtId="0" fontId="1" fillId="2" borderId="34" xfId="0" applyFont="1" applyFill="1" applyBorder="1" applyAlignment="1">
      <alignment vertical="center"/>
    </xf>
    <xf numFmtId="49" fontId="1" fillId="2" borderId="28" xfId="0" applyNumberFormat="1" applyFont="1" applyFill="1" applyBorder="1" applyAlignment="1">
      <alignment horizontal="left" vertical="center" wrapText="1"/>
    </xf>
    <xf numFmtId="0" fontId="0" fillId="0" borderId="20" xfId="0" applyFill="1" applyBorder="1" applyAlignment="1">
      <alignment horizontal="center" vertical="center"/>
    </xf>
    <xf numFmtId="164" fontId="0" fillId="0" borderId="37" xfId="0" applyNumberFormat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164" fontId="0" fillId="0" borderId="21" xfId="0" applyNumberForma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164" fontId="0" fillId="0" borderId="16" xfId="0" applyNumberFormat="1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6" fillId="2" borderId="34" xfId="0" applyFont="1" applyFill="1" applyBorder="1" applyAlignment="1">
      <alignment vertical="center" wrapText="1"/>
    </xf>
    <xf numFmtId="0" fontId="6" fillId="2" borderId="19" xfId="0" applyFont="1" applyFill="1" applyBorder="1" applyAlignment="1">
      <alignment vertical="center" wrapText="1"/>
    </xf>
    <xf numFmtId="0" fontId="0" fillId="0" borderId="35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164" fontId="0" fillId="0" borderId="16" xfId="0" applyNumberFormat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164" fontId="0" fillId="0" borderId="21" xfId="0" applyNumberFormat="1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1" fillId="2" borderId="15" xfId="0" applyFont="1" applyFill="1" applyBorder="1" applyAlignment="1">
      <alignment wrapText="1"/>
    </xf>
    <xf numFmtId="0" fontId="1" fillId="0" borderId="28" xfId="0" applyFont="1" applyFill="1" applyBorder="1" applyAlignment="1">
      <alignment horizontal="left" vertical="center"/>
    </xf>
    <xf numFmtId="0" fontId="1" fillId="2" borderId="48" xfId="0" applyFont="1" applyFill="1" applyBorder="1" applyAlignment="1">
      <alignment horizontal="center" vertical="center" wrapText="1"/>
    </xf>
    <xf numFmtId="0" fontId="1" fillId="2" borderId="49" xfId="0" applyFont="1" applyFill="1" applyBorder="1" applyAlignment="1">
      <alignment horizontal="center" vertical="center" wrapText="1"/>
    </xf>
    <xf numFmtId="0" fontId="6" fillId="2" borderId="41" xfId="0" applyFont="1" applyFill="1" applyBorder="1" applyAlignment="1">
      <alignment horizontal="left" vertical="center"/>
    </xf>
    <xf numFmtId="0" fontId="1" fillId="0" borderId="29" xfId="0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vertical="center" wrapText="1"/>
    </xf>
    <xf numFmtId="0" fontId="1" fillId="2" borderId="38" xfId="0" applyFont="1" applyFill="1" applyBorder="1" applyAlignment="1">
      <alignment vertical="center" wrapText="1"/>
    </xf>
    <xf numFmtId="0" fontId="1" fillId="2" borderId="40" xfId="0" applyFont="1" applyFill="1" applyBorder="1" applyAlignment="1">
      <alignment vertical="center" wrapText="1"/>
    </xf>
    <xf numFmtId="0" fontId="2" fillId="2" borderId="44" xfId="0" applyFont="1" applyFill="1" applyBorder="1" applyAlignment="1">
      <alignment horizontal="center" wrapText="1"/>
    </xf>
    <xf numFmtId="0" fontId="1" fillId="2" borderId="29" xfId="0" applyFont="1" applyFill="1" applyBorder="1" applyAlignment="1">
      <alignment horizontal="center" vertical="center" wrapText="1"/>
    </xf>
    <xf numFmtId="0" fontId="1" fillId="2" borderId="45" xfId="0" applyFont="1" applyFill="1" applyBorder="1" applyAlignment="1">
      <alignment vertical="center" wrapText="1"/>
    </xf>
    <xf numFmtId="0" fontId="3" fillId="2" borderId="20" xfId="0" applyFont="1" applyFill="1" applyBorder="1" applyAlignment="1">
      <alignment vertical="center" wrapText="1"/>
    </xf>
    <xf numFmtId="0" fontId="1" fillId="2" borderId="2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 wrapText="1"/>
    </xf>
    <xf numFmtId="0" fontId="1" fillId="0" borderId="29" xfId="0" applyFont="1" applyFill="1" applyBorder="1" applyAlignment="1">
      <alignment horizontal="left" vertical="center" wrapText="1"/>
    </xf>
    <xf numFmtId="0" fontId="1" fillId="0" borderId="21" xfId="0" applyFont="1" applyFill="1" applyBorder="1" applyAlignment="1">
      <alignment horizontal="left" vertical="center" wrapText="1"/>
    </xf>
    <xf numFmtId="0" fontId="1" fillId="0" borderId="16" xfId="0" applyFont="1" applyFill="1" applyBorder="1" applyAlignment="1">
      <alignment horizontal="left" vertical="center" wrapText="1"/>
    </xf>
    <xf numFmtId="0" fontId="6" fillId="2" borderId="51" xfId="0" applyFont="1" applyFill="1" applyBorder="1" applyAlignment="1">
      <alignment horizontal="left" vertical="center" wrapText="1"/>
    </xf>
    <xf numFmtId="0" fontId="6" fillId="2" borderId="21" xfId="0" applyFont="1" applyFill="1" applyBorder="1" applyAlignment="1">
      <alignment wrapText="1"/>
    </xf>
    <xf numFmtId="0" fontId="6" fillId="2" borderId="16" xfId="0" applyFont="1" applyFill="1" applyBorder="1" applyAlignment="1">
      <alignment wrapText="1"/>
    </xf>
    <xf numFmtId="49" fontId="1" fillId="2" borderId="37" xfId="0" applyNumberFormat="1" applyFont="1" applyFill="1" applyBorder="1" applyAlignment="1">
      <alignment vertical="center" wrapText="1"/>
    </xf>
    <xf numFmtId="49" fontId="1" fillId="2" borderId="38" xfId="0" applyNumberFormat="1" applyFont="1" applyFill="1" applyBorder="1" applyAlignment="1">
      <alignment vertical="center" wrapText="1"/>
    </xf>
    <xf numFmtId="49" fontId="1" fillId="2" borderId="29" xfId="0" applyNumberFormat="1" applyFont="1" applyFill="1" applyBorder="1" applyAlignment="1">
      <alignment vertical="center" wrapText="1"/>
    </xf>
    <xf numFmtId="49" fontId="1" fillId="2" borderId="40" xfId="0" applyNumberFormat="1" applyFont="1" applyFill="1" applyBorder="1" applyAlignment="1">
      <alignment vertical="center" wrapText="1"/>
    </xf>
    <xf numFmtId="49" fontId="1" fillId="2" borderId="29" xfId="0" applyNumberFormat="1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center" vertical="center" wrapText="1"/>
    </xf>
    <xf numFmtId="4" fontId="1" fillId="2" borderId="29" xfId="0" applyNumberFormat="1" applyFont="1" applyFill="1" applyBorder="1" applyAlignment="1">
      <alignment horizontal="center" vertical="center" wrapText="1"/>
    </xf>
    <xf numFmtId="0" fontId="0" fillId="2" borderId="16" xfId="0" applyFill="1" applyBorder="1"/>
    <xf numFmtId="49" fontId="1" fillId="2" borderId="30" xfId="0" applyNumberFormat="1" applyFont="1" applyFill="1" applyBorder="1" applyAlignment="1">
      <alignment vertical="center" wrapText="1"/>
    </xf>
    <xf numFmtId="49" fontId="1" fillId="2" borderId="10" xfId="0" applyNumberFormat="1" applyFont="1" applyFill="1" applyBorder="1" applyAlignment="1">
      <alignment vertical="center" wrapText="1"/>
    </xf>
    <xf numFmtId="0" fontId="0" fillId="2" borderId="21" xfId="0" applyFill="1" applyBorder="1"/>
    <xf numFmtId="0" fontId="0" fillId="2" borderId="10" xfId="0" applyFill="1" applyBorder="1"/>
    <xf numFmtId="3" fontId="0" fillId="2" borderId="0" xfId="0" applyNumberFormat="1" applyFill="1" applyAlignment="1">
      <alignment vertical="center"/>
    </xf>
    <xf numFmtId="49" fontId="1" fillId="2" borderId="2" xfId="0" applyNumberFormat="1" applyFont="1" applyFill="1" applyBorder="1" applyAlignment="1">
      <alignment vertical="center" wrapText="1"/>
    </xf>
    <xf numFmtId="0" fontId="0" fillId="3" borderId="43" xfId="0" applyFont="1" applyFill="1" applyBorder="1" applyAlignment="1">
      <alignment vertical="center"/>
    </xf>
    <xf numFmtId="0" fontId="0" fillId="3" borderId="44" xfId="0" applyFont="1" applyFill="1" applyBorder="1" applyAlignment="1">
      <alignment vertical="center"/>
    </xf>
    <xf numFmtId="0" fontId="1" fillId="0" borderId="37" xfId="0" applyFont="1" applyFill="1" applyBorder="1" applyAlignment="1">
      <alignment vertical="center" wrapText="1"/>
    </xf>
    <xf numFmtId="0" fontId="1" fillId="0" borderId="38" xfId="0" applyFont="1" applyFill="1" applyBorder="1" applyAlignment="1">
      <alignment vertical="center" wrapText="1"/>
    </xf>
    <xf numFmtId="0" fontId="1" fillId="2" borderId="19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5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 wrapText="1"/>
    </xf>
    <xf numFmtId="0" fontId="1" fillId="2" borderId="34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49" fontId="1" fillId="2" borderId="28" xfId="0" applyNumberFormat="1" applyFont="1" applyFill="1" applyBorder="1" applyAlignment="1">
      <alignment vertical="center" wrapText="1"/>
    </xf>
    <xf numFmtId="0" fontId="1" fillId="2" borderId="37" xfId="0" applyFont="1" applyFill="1" applyBorder="1" applyAlignment="1">
      <alignment vertical="center" wrapText="1"/>
    </xf>
    <xf numFmtId="0" fontId="1" fillId="2" borderId="3" xfId="0" applyFont="1" applyFill="1" applyBorder="1" applyAlignment="1">
      <alignment vertical="center" wrapText="1"/>
    </xf>
    <xf numFmtId="0" fontId="0" fillId="2" borderId="1" xfId="0" applyFill="1" applyBorder="1"/>
    <xf numFmtId="0" fontId="1" fillId="2" borderId="45" xfId="0" applyFont="1" applyFill="1" applyBorder="1" applyAlignment="1">
      <alignment horizontal="left" vertical="center" wrapText="1"/>
    </xf>
    <xf numFmtId="0" fontId="1" fillId="2" borderId="13" xfId="0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6" fillId="2" borderId="30" xfId="0" applyFont="1" applyFill="1" applyBorder="1" applyAlignment="1">
      <alignment wrapText="1"/>
    </xf>
    <xf numFmtId="0" fontId="0" fillId="2" borderId="2" xfId="0" applyFill="1" applyBorder="1"/>
    <xf numFmtId="0" fontId="0" fillId="2" borderId="30" xfId="0" applyFill="1" applyBorder="1"/>
    <xf numFmtId="0" fontId="0" fillId="2" borderId="15" xfId="0" applyFill="1" applyBorder="1"/>
    <xf numFmtId="0" fontId="0" fillId="2" borderId="11" xfId="0" applyFill="1" applyBorder="1"/>
    <xf numFmtId="0" fontId="3" fillId="2" borderId="20" xfId="0" applyFont="1" applyFill="1" applyBorder="1" applyAlignment="1">
      <alignment horizontal="center" vertical="center"/>
    </xf>
    <xf numFmtId="0" fontId="0" fillId="2" borderId="17" xfId="0" applyFill="1" applyBorder="1"/>
    <xf numFmtId="0" fontId="0" fillId="2" borderId="6" xfId="0" applyFill="1" applyBorder="1"/>
    <xf numFmtId="0" fontId="0" fillId="2" borderId="12" xfId="0" applyFill="1" applyBorder="1"/>
    <xf numFmtId="0" fontId="1" fillId="2" borderId="20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0" fillId="2" borderId="13" xfId="0" applyFill="1" applyBorder="1"/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0" fillId="2" borderId="43" xfId="0" applyFill="1" applyBorder="1"/>
    <xf numFmtId="0" fontId="1" fillId="2" borderId="20" xfId="0" applyFont="1" applyFill="1" applyBorder="1" applyAlignment="1">
      <alignment horizontal="left" vertical="center" wrapText="1"/>
    </xf>
    <xf numFmtId="0" fontId="1" fillId="2" borderId="34" xfId="0" applyFont="1" applyFill="1" applyBorder="1" applyAlignment="1">
      <alignment horizontal="left" vertical="center" wrapText="1"/>
    </xf>
    <xf numFmtId="0" fontId="1" fillId="2" borderId="37" xfId="0" applyFont="1" applyFill="1" applyBorder="1" applyAlignment="1">
      <alignment horizontal="center" vertical="center" wrapText="1"/>
    </xf>
    <xf numFmtId="0" fontId="1" fillId="2" borderId="40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horizontal="left" vertical="center" wrapText="1"/>
    </xf>
    <xf numFmtId="0" fontId="0" fillId="2" borderId="1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164" fontId="0" fillId="2" borderId="21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164" fontId="0" fillId="2" borderId="12" xfId="0" applyNumberFormat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64" fontId="0" fillId="0" borderId="21" xfId="0" applyNumberFormat="1" applyFill="1" applyBorder="1" applyAlignment="1">
      <alignment horizontal="center" vertical="center"/>
    </xf>
    <xf numFmtId="164" fontId="0" fillId="0" borderId="10" xfId="0" applyNumberFormat="1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164" fontId="0" fillId="0" borderId="16" xfId="0" applyNumberFormat="1" applyFill="1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46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164" fontId="0" fillId="2" borderId="37" xfId="0" applyNumberFormat="1" applyFill="1" applyBorder="1" applyAlignment="1">
      <alignment horizontal="center" vertical="center"/>
    </xf>
    <xf numFmtId="164" fontId="0" fillId="2" borderId="40" xfId="0" applyNumberForma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164" fontId="0" fillId="2" borderId="16" xfId="0" applyNumberForma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left" vertical="center" wrapText="1"/>
    </xf>
    <xf numFmtId="0" fontId="1" fillId="2" borderId="15" xfId="0" applyFont="1" applyFill="1" applyBorder="1" applyAlignment="1">
      <alignment horizontal="left" vertical="center" wrapText="1"/>
    </xf>
    <xf numFmtId="49" fontId="1" fillId="2" borderId="15" xfId="0" applyNumberFormat="1" applyFont="1" applyFill="1" applyBorder="1" applyAlignment="1">
      <alignment horizontal="left" vertical="center" wrapText="1"/>
    </xf>
    <xf numFmtId="0" fontId="0" fillId="2" borderId="35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49" fontId="1" fillId="2" borderId="20" xfId="0" applyNumberFormat="1" applyFont="1" applyFill="1" applyBorder="1" applyAlignment="1">
      <alignment horizontal="left" vertical="center" wrapText="1"/>
    </xf>
    <xf numFmtId="0" fontId="0" fillId="2" borderId="39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164" fontId="0" fillId="2" borderId="30" xfId="0" applyNumberForma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3" xfId="0" applyNumberFormat="1" applyFont="1" applyFill="1" applyBorder="1" applyAlignment="1">
      <alignment horizontal="left" vertical="center" wrapText="1"/>
    </xf>
    <xf numFmtId="4" fontId="1" fillId="2" borderId="38" xfId="0" applyNumberFormat="1" applyFont="1" applyFill="1" applyBorder="1" applyAlignment="1">
      <alignment horizontal="center" vertical="center" wrapText="1"/>
    </xf>
    <xf numFmtId="4" fontId="1" fillId="2" borderId="40" xfId="0" applyNumberFormat="1" applyFont="1" applyFill="1" applyBorder="1" applyAlignment="1">
      <alignment horizontal="center" vertical="center" wrapText="1"/>
    </xf>
    <xf numFmtId="0" fontId="1" fillId="2" borderId="20" xfId="0" applyNumberFormat="1" applyFont="1" applyFill="1" applyBorder="1" applyAlignment="1">
      <alignment horizontal="left" vertical="center" wrapText="1"/>
    </xf>
    <xf numFmtId="4" fontId="1" fillId="2" borderId="37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0" fillId="3" borderId="0" xfId="0" applyFill="1"/>
    <xf numFmtId="0" fontId="0" fillId="2" borderId="19" xfId="0" applyFill="1" applyBorder="1"/>
    <xf numFmtId="0" fontId="6" fillId="2" borderId="0" xfId="0" applyFont="1" applyFill="1" applyBorder="1" applyAlignment="1">
      <alignment horizontal="left" vertical="center" wrapText="1"/>
    </xf>
    <xf numFmtId="0" fontId="0" fillId="3" borderId="43" xfId="0" applyFill="1" applyBorder="1"/>
    <xf numFmtId="0" fontId="0" fillId="2" borderId="53" xfId="0" applyFill="1" applyBorder="1"/>
    <xf numFmtId="0" fontId="0" fillId="2" borderId="41" xfId="0" applyFill="1" applyBorder="1"/>
    <xf numFmtId="0" fontId="0" fillId="2" borderId="3" xfId="0" applyFill="1" applyBorder="1"/>
    <xf numFmtId="0" fontId="6" fillId="2" borderId="38" xfId="0" applyFont="1" applyFill="1" applyBorder="1" applyAlignment="1">
      <alignment wrapText="1"/>
    </xf>
    <xf numFmtId="0" fontId="11" fillId="3" borderId="43" xfId="0" applyFont="1" applyFill="1" applyBorder="1" applyAlignment="1">
      <alignment horizontal="left" vertical="center" wrapText="1"/>
    </xf>
    <xf numFmtId="0" fontId="1" fillId="2" borderId="53" xfId="0" applyFont="1" applyFill="1" applyBorder="1" applyAlignment="1">
      <alignment horizontal="center" vertical="center" wrapText="1"/>
    </xf>
    <xf numFmtId="0" fontId="1" fillId="2" borderId="4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2" fillId="2" borderId="43" xfId="0" applyFont="1" applyFill="1" applyBorder="1" applyAlignment="1">
      <alignment horizontal="center" wrapText="1"/>
    </xf>
    <xf numFmtId="49" fontId="1" fillId="2" borderId="53" xfId="0" applyNumberFormat="1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center" vertical="center" wrapText="1"/>
    </xf>
    <xf numFmtId="49" fontId="1" fillId="2" borderId="43" xfId="0" applyNumberFormat="1" applyFont="1" applyFill="1" applyBorder="1" applyAlignment="1">
      <alignment vertical="center" wrapText="1"/>
    </xf>
    <xf numFmtId="49" fontId="1" fillId="2" borderId="4" xfId="0" applyNumberFormat="1" applyFont="1" applyFill="1" applyBorder="1" applyAlignment="1">
      <alignment horizontal="center" vertical="center" wrapText="1"/>
    </xf>
    <xf numFmtId="49" fontId="1" fillId="2" borderId="52" xfId="0" applyNumberFormat="1" applyFont="1" applyFill="1" applyBorder="1" applyAlignment="1">
      <alignment horizontal="center" vertical="center" wrapText="1"/>
    </xf>
    <xf numFmtId="49" fontId="1" fillId="2" borderId="41" xfId="0" applyNumberFormat="1" applyFont="1" applyFill="1" applyBorder="1" applyAlignment="1">
      <alignment horizontal="center" vertical="center" wrapText="1"/>
    </xf>
    <xf numFmtId="4" fontId="1" fillId="2" borderId="4" xfId="0" applyNumberFormat="1" applyFont="1" applyFill="1" applyBorder="1" applyAlignment="1">
      <alignment horizontal="center" vertical="center" wrapText="1"/>
    </xf>
    <xf numFmtId="4" fontId="1" fillId="2" borderId="0" xfId="0" applyNumberFormat="1" applyFont="1" applyFill="1" applyBorder="1" applyAlignment="1">
      <alignment horizontal="center" vertical="center" wrapText="1"/>
    </xf>
    <xf numFmtId="4" fontId="1" fillId="2" borderId="41" xfId="0" applyNumberFormat="1" applyFont="1" applyFill="1" applyBorder="1" applyAlignment="1">
      <alignment horizontal="center" vertical="center" wrapText="1"/>
    </xf>
    <xf numFmtId="2" fontId="1" fillId="0" borderId="51" xfId="0" applyNumberFormat="1" applyFont="1" applyFill="1" applyBorder="1" applyAlignment="1">
      <alignment horizontal="center" vertical="center" wrapText="1"/>
    </xf>
    <xf numFmtId="2" fontId="1" fillId="0" borderId="4" xfId="0" applyNumberFormat="1" applyFont="1" applyFill="1" applyBorder="1" applyAlignment="1">
      <alignment horizontal="center" vertical="center" wrapText="1"/>
    </xf>
    <xf numFmtId="2" fontId="1" fillId="2" borderId="53" xfId="0" applyNumberFormat="1" applyFont="1" applyFill="1" applyBorder="1" applyAlignment="1">
      <alignment horizontal="center" vertical="center" wrapText="1"/>
    </xf>
    <xf numFmtId="2" fontId="1" fillId="0" borderId="53" xfId="0" applyNumberFormat="1" applyFont="1" applyFill="1" applyBorder="1" applyAlignment="1">
      <alignment horizontal="center" vertical="center" wrapText="1"/>
    </xf>
    <xf numFmtId="2" fontId="1" fillId="2" borderId="0" xfId="0" applyNumberFormat="1" applyFont="1" applyFill="1" applyBorder="1" applyAlignment="1">
      <alignment horizontal="center" vertical="center" wrapText="1"/>
    </xf>
    <xf numFmtId="2" fontId="1" fillId="2" borderId="25" xfId="0" applyNumberFormat="1" applyFont="1" applyFill="1" applyBorder="1" applyAlignment="1">
      <alignment horizontal="center" vertical="center" wrapText="1"/>
    </xf>
    <xf numFmtId="2" fontId="1" fillId="2" borderId="43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2" fontId="6" fillId="2" borderId="4" xfId="0" applyNumberFormat="1" applyFont="1" applyFill="1" applyBorder="1" applyAlignment="1">
      <alignment horizontal="center" vertical="center" wrapText="1"/>
    </xf>
    <xf numFmtId="2" fontId="6" fillId="2" borderId="52" xfId="0" applyNumberFormat="1" applyFont="1" applyFill="1" applyBorder="1" applyAlignment="1">
      <alignment horizontal="center" vertical="center" wrapText="1"/>
    </xf>
    <xf numFmtId="2" fontId="6" fillId="2" borderId="51" xfId="0" applyNumberFormat="1" applyFont="1" applyFill="1" applyBorder="1" applyAlignment="1">
      <alignment horizontal="center" vertical="center" wrapText="1"/>
    </xf>
    <xf numFmtId="2" fontId="6" fillId="2" borderId="47" xfId="0" applyNumberFormat="1" applyFont="1" applyFill="1" applyBorder="1" applyAlignment="1">
      <alignment horizontal="center" vertical="center" wrapText="1"/>
    </xf>
    <xf numFmtId="0" fontId="0" fillId="2" borderId="51" xfId="0" applyFill="1" applyBorder="1" applyAlignment="1">
      <alignment horizontal="center" vertical="center"/>
    </xf>
    <xf numFmtId="0" fontId="14" fillId="3" borderId="42" xfId="0" applyFont="1" applyFill="1" applyBorder="1" applyAlignment="1">
      <alignment horizontal="left" vertical="center" wrapText="1"/>
    </xf>
    <xf numFmtId="0" fontId="14" fillId="3" borderId="43" xfId="0" applyFont="1" applyFill="1" applyBorder="1" applyAlignment="1">
      <alignment horizontal="left" vertical="center" wrapText="1"/>
    </xf>
    <xf numFmtId="49" fontId="1" fillId="2" borderId="37" xfId="0" applyNumberFormat="1" applyFont="1" applyFill="1" applyBorder="1" applyAlignment="1">
      <alignment horizontal="center" vertical="center" wrapText="1"/>
    </xf>
    <xf numFmtId="49" fontId="1" fillId="2" borderId="40" xfId="0" applyNumberFormat="1" applyFont="1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2" borderId="34" xfId="0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horizontal="left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2" borderId="48" xfId="0" applyFont="1" applyFill="1" applyBorder="1" applyAlignment="1">
      <alignment horizontal="center" vertical="center" wrapText="1"/>
    </xf>
    <xf numFmtId="0" fontId="1" fillId="2" borderId="50" xfId="0" applyFont="1" applyFill="1" applyBorder="1" applyAlignment="1">
      <alignment horizontal="center" vertical="center" wrapText="1"/>
    </xf>
    <xf numFmtId="0" fontId="1" fillId="2" borderId="49" xfId="0" applyFont="1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1" fillId="2" borderId="20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1" fillId="2" borderId="34" xfId="0" applyFont="1" applyFill="1" applyBorder="1" applyAlignment="1">
      <alignment horizontal="left" vertical="center" wrapText="1"/>
    </xf>
    <xf numFmtId="0" fontId="1" fillId="0" borderId="20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34" xfId="0" applyFont="1" applyFill="1" applyBorder="1" applyAlignment="1">
      <alignment horizontal="left" vertical="center" wrapText="1"/>
    </xf>
    <xf numFmtId="0" fontId="0" fillId="0" borderId="33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164" fontId="0" fillId="2" borderId="37" xfId="0" applyNumberFormat="1" applyFill="1" applyBorder="1" applyAlignment="1">
      <alignment horizontal="center" vertical="center" wrapText="1"/>
    </xf>
    <xf numFmtId="164" fontId="0" fillId="2" borderId="40" xfId="0" applyNumberFormat="1" applyFill="1" applyBorder="1" applyAlignment="1">
      <alignment horizontal="center" vertical="center" wrapText="1"/>
    </xf>
    <xf numFmtId="0" fontId="11" fillId="3" borderId="42" xfId="0" applyFont="1" applyFill="1" applyBorder="1" applyAlignment="1">
      <alignment horizontal="left" vertical="center"/>
    </xf>
    <xf numFmtId="0" fontId="11" fillId="3" borderId="43" xfId="0" applyFont="1" applyFill="1" applyBorder="1" applyAlignment="1">
      <alignment horizontal="left" vertical="center"/>
    </xf>
    <xf numFmtId="0" fontId="12" fillId="3" borderId="43" xfId="0" applyFont="1" applyFill="1" applyBorder="1" applyAlignment="1">
      <alignment horizontal="left" vertical="center"/>
    </xf>
    <xf numFmtId="0" fontId="12" fillId="3" borderId="44" xfId="0" applyFont="1" applyFill="1" applyBorder="1" applyAlignment="1">
      <alignment horizontal="left" vertical="center"/>
    </xf>
    <xf numFmtId="0" fontId="0" fillId="0" borderId="19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11" fillId="3" borderId="42" xfId="0" applyFont="1" applyFill="1" applyBorder="1" applyAlignment="1">
      <alignment horizontal="left" vertical="center" wrapText="1"/>
    </xf>
    <xf numFmtId="0" fontId="0" fillId="2" borderId="20" xfId="0" applyFill="1" applyBorder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164" fontId="0" fillId="2" borderId="37" xfId="0" applyNumberFormat="1" applyFill="1" applyBorder="1" applyAlignment="1">
      <alignment horizontal="center" vertical="center"/>
    </xf>
    <xf numFmtId="164" fontId="0" fillId="2" borderId="40" xfId="0" applyNumberFormat="1" applyFill="1" applyBorder="1" applyAlignment="1">
      <alignment horizontal="center" vertical="center"/>
    </xf>
    <xf numFmtId="0" fontId="12" fillId="3" borderId="43" xfId="0" applyFont="1" applyFill="1" applyBorder="1" applyAlignment="1">
      <alignment horizontal="center" vertical="center"/>
    </xf>
    <xf numFmtId="0" fontId="12" fillId="3" borderId="44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wrapText="1"/>
    </xf>
    <xf numFmtId="164" fontId="0" fillId="0" borderId="21" xfId="0" applyNumberFormat="1" applyFill="1" applyBorder="1" applyAlignment="1">
      <alignment horizontal="center" vertical="center"/>
    </xf>
    <xf numFmtId="164" fontId="0" fillId="0" borderId="10" xfId="0" applyNumberFormat="1" applyFill="1" applyBorder="1" applyAlignment="1">
      <alignment horizontal="center" vertical="center"/>
    </xf>
    <xf numFmtId="164" fontId="0" fillId="0" borderId="16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2" borderId="45" xfId="0" applyFill="1" applyBorder="1" applyAlignment="1">
      <alignment horizontal="center" vertical="center"/>
    </xf>
    <xf numFmtId="0" fontId="0" fillId="2" borderId="46" xfId="0" applyFill="1" applyBorder="1" applyAlignment="1">
      <alignment horizontal="center" vertical="center"/>
    </xf>
    <xf numFmtId="0" fontId="0" fillId="2" borderId="45" xfId="0" applyFill="1" applyBorder="1" applyAlignment="1">
      <alignment horizontal="center" vertical="center" wrapText="1"/>
    </xf>
    <xf numFmtId="0" fontId="0" fillId="2" borderId="23" xfId="0" applyFill="1" applyBorder="1" applyAlignment="1">
      <alignment horizontal="center" vertical="center" wrapText="1"/>
    </xf>
    <xf numFmtId="0" fontId="0" fillId="2" borderId="46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164" fontId="0" fillId="2" borderId="38" xfId="0" applyNumberFormat="1" applyFill="1" applyBorder="1" applyAlignment="1">
      <alignment horizontal="center" vertical="center" wrapText="1"/>
    </xf>
    <xf numFmtId="0" fontId="1" fillId="2" borderId="37" xfId="0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164" fontId="0" fillId="0" borderId="30" xfId="0" applyNumberFormat="1" applyFill="1" applyBorder="1" applyAlignment="1">
      <alignment horizontal="center" vertical="center"/>
    </xf>
    <xf numFmtId="0" fontId="1" fillId="0" borderId="37" xfId="0" applyFont="1" applyFill="1" applyBorder="1" applyAlignment="1">
      <alignment horizontal="center" vertical="center" wrapText="1"/>
    </xf>
    <xf numFmtId="0" fontId="1" fillId="0" borderId="38" xfId="0" applyFont="1" applyFill="1" applyBorder="1" applyAlignment="1">
      <alignment horizontal="center" vertical="center" wrapText="1"/>
    </xf>
    <xf numFmtId="0" fontId="1" fillId="0" borderId="48" xfId="0" applyFont="1" applyFill="1" applyBorder="1" applyAlignment="1">
      <alignment horizontal="center" vertical="center" wrapText="1"/>
    </xf>
    <xf numFmtId="0" fontId="1" fillId="0" borderId="50" xfId="0" applyFont="1" applyFill="1" applyBorder="1" applyAlignment="1">
      <alignment horizontal="center" vertical="center" wrapText="1"/>
    </xf>
    <xf numFmtId="0" fontId="1" fillId="0" borderId="49" xfId="0" applyFont="1" applyFill="1" applyBorder="1" applyAlignment="1">
      <alignment horizontal="center" vertical="center" wrapText="1"/>
    </xf>
    <xf numFmtId="0" fontId="11" fillId="3" borderId="42" xfId="0" applyFont="1" applyFill="1" applyBorder="1" applyAlignment="1">
      <alignment horizontal="left" vertical="top" wrapText="1"/>
    </xf>
    <xf numFmtId="0" fontId="11" fillId="3" borderId="43" xfId="0" applyFont="1" applyFill="1" applyBorder="1" applyAlignment="1">
      <alignment horizontal="left" vertical="top"/>
    </xf>
    <xf numFmtId="0" fontId="1" fillId="0" borderId="12" xfId="0" applyFont="1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3" fontId="1" fillId="0" borderId="36" xfId="0" applyNumberFormat="1" applyFont="1" applyFill="1" applyBorder="1" applyAlignment="1">
      <alignment horizontal="center" vertical="center" wrapText="1"/>
    </xf>
    <xf numFmtId="3" fontId="1" fillId="0" borderId="24" xfId="0" applyNumberFormat="1" applyFont="1" applyFill="1" applyBorder="1" applyAlignment="1">
      <alignment horizontal="center" vertical="center" wrapText="1"/>
    </xf>
    <xf numFmtId="3" fontId="1" fillId="0" borderId="39" xfId="0" applyNumberFormat="1" applyFont="1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164" fontId="0" fillId="2" borderId="21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164" fontId="0" fillId="2" borderId="12" xfId="0" applyNumberFormat="1" applyFill="1" applyBorder="1" applyAlignment="1">
      <alignment horizontal="center" vertical="center"/>
    </xf>
    <xf numFmtId="0" fontId="11" fillId="3" borderId="43" xfId="0" applyFont="1" applyFill="1" applyBorder="1" applyAlignment="1">
      <alignment horizontal="left" vertical="center" wrapText="1"/>
    </xf>
    <xf numFmtId="164" fontId="0" fillId="0" borderId="12" xfId="0" applyNumberFormat="1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164" fontId="0" fillId="0" borderId="37" xfId="0" applyNumberFormat="1" applyFill="1" applyBorder="1" applyAlignment="1">
      <alignment horizontal="center" vertical="center"/>
    </xf>
    <xf numFmtId="164" fontId="0" fillId="0" borderId="38" xfId="0" applyNumberFormat="1" applyFill="1" applyBorder="1" applyAlignment="1">
      <alignment horizontal="center" vertical="center"/>
    </xf>
    <xf numFmtId="164" fontId="0" fillId="0" borderId="40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1" fillId="0" borderId="6" xfId="0" applyFont="1" applyFill="1" applyBorder="1" applyAlignment="1">
      <alignment horizontal="left" vertical="center" wrapText="1"/>
    </xf>
    <xf numFmtId="0" fontId="0" fillId="2" borderId="7" xfId="0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164" fontId="0" fillId="2" borderId="16" xfId="0" applyNumberFormat="1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164" fontId="0" fillId="2" borderId="38" xfId="0" applyNumberForma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 wrapText="1"/>
    </xf>
    <xf numFmtId="0" fontId="11" fillId="3" borderId="44" xfId="0" applyFont="1" applyFill="1" applyBorder="1" applyAlignment="1">
      <alignment horizontal="left" vertical="center"/>
    </xf>
    <xf numFmtId="0" fontId="1" fillId="0" borderId="20" xfId="0" applyFont="1" applyFill="1" applyBorder="1" applyAlignment="1">
      <alignment horizontal="left" vertical="top" wrapText="1"/>
    </xf>
    <xf numFmtId="0" fontId="1" fillId="0" borderId="34" xfId="0" applyFont="1" applyFill="1" applyBorder="1" applyAlignment="1">
      <alignment horizontal="left" vertical="top" wrapText="1"/>
    </xf>
    <xf numFmtId="0" fontId="0" fillId="2" borderId="33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164" fontId="0" fillId="2" borderId="48" xfId="0" applyNumberFormat="1" applyFill="1" applyBorder="1" applyAlignment="1">
      <alignment horizontal="center" vertical="center"/>
    </xf>
    <xf numFmtId="164" fontId="0" fillId="2" borderId="50" xfId="0" applyNumberFormat="1" applyFill="1" applyBorder="1" applyAlignment="1">
      <alignment horizontal="center" vertical="center"/>
    </xf>
    <xf numFmtId="164" fontId="0" fillId="2" borderId="49" xfId="0" applyNumberForma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164" fontId="0" fillId="2" borderId="30" xfId="0" applyNumberFormat="1" applyFill="1" applyBorder="1" applyAlignment="1">
      <alignment horizontal="center" vertical="center"/>
    </xf>
    <xf numFmtId="0" fontId="14" fillId="3" borderId="42" xfId="0" applyFont="1" applyFill="1" applyBorder="1" applyAlignment="1">
      <alignment horizontal="left" vertical="center"/>
    </xf>
    <xf numFmtId="0" fontId="14" fillId="3" borderId="43" xfId="0" applyFont="1" applyFill="1" applyBorder="1" applyAlignment="1">
      <alignment horizontal="left" vertical="center"/>
    </xf>
    <xf numFmtId="0" fontId="14" fillId="3" borderId="44" xfId="0" applyFont="1" applyFill="1" applyBorder="1" applyAlignment="1">
      <alignment horizontal="left" vertical="center"/>
    </xf>
    <xf numFmtId="0" fontId="1" fillId="0" borderId="40" xfId="0" applyFont="1" applyFill="1" applyBorder="1" applyAlignment="1">
      <alignment horizontal="center" vertical="center" wrapText="1"/>
    </xf>
    <xf numFmtId="0" fontId="0" fillId="0" borderId="45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0" borderId="46" xfId="0" applyFill="1" applyBorder="1" applyAlignment="1">
      <alignment horizontal="center" vertical="center"/>
    </xf>
    <xf numFmtId="0" fontId="1" fillId="2" borderId="19" xfId="0" applyFont="1" applyFill="1" applyBorder="1" applyAlignment="1">
      <alignment horizontal="left" vertical="center" wrapText="1"/>
    </xf>
    <xf numFmtId="0" fontId="1" fillId="2" borderId="15" xfId="0" applyFont="1" applyFill="1" applyBorder="1" applyAlignment="1">
      <alignment horizontal="left" vertical="center" wrapText="1"/>
    </xf>
    <xf numFmtId="0" fontId="14" fillId="3" borderId="54" xfId="0" applyFont="1" applyFill="1" applyBorder="1" applyAlignment="1">
      <alignment horizontal="left" vertical="center"/>
    </xf>
    <xf numFmtId="0" fontId="14" fillId="3" borderId="53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center" vertical="center"/>
    </xf>
    <xf numFmtId="49" fontId="1" fillId="2" borderId="20" xfId="0" applyNumberFormat="1" applyFont="1" applyFill="1" applyBorder="1" applyAlignment="1">
      <alignment horizontal="left" vertical="center" wrapText="1"/>
    </xf>
    <xf numFmtId="49" fontId="1" fillId="2" borderId="34" xfId="0" applyNumberFormat="1" applyFont="1" applyFill="1" applyBorder="1" applyAlignment="1">
      <alignment horizontal="left" vertical="center" wrapText="1"/>
    </xf>
    <xf numFmtId="49" fontId="1" fillId="2" borderId="19" xfId="0" applyNumberFormat="1" applyFont="1" applyFill="1" applyBorder="1" applyAlignment="1">
      <alignment horizontal="left" vertical="center" wrapText="1"/>
    </xf>
    <xf numFmtId="49" fontId="1" fillId="2" borderId="6" xfId="0" applyNumberFormat="1" applyFont="1" applyFill="1" applyBorder="1" applyAlignment="1">
      <alignment horizontal="left" vertical="center" wrapText="1"/>
    </xf>
    <xf numFmtId="49" fontId="1" fillId="2" borderId="15" xfId="0" applyNumberFormat="1" applyFont="1" applyFill="1" applyBorder="1" applyAlignment="1">
      <alignment horizontal="left" vertical="center" wrapText="1"/>
    </xf>
    <xf numFmtId="49" fontId="1" fillId="2" borderId="3" xfId="0" applyNumberFormat="1" applyFont="1" applyFill="1" applyBorder="1" applyAlignment="1">
      <alignment horizontal="left" vertical="center" wrapText="1"/>
    </xf>
    <xf numFmtId="49" fontId="1" fillId="2" borderId="38" xfId="0" applyNumberFormat="1" applyFont="1" applyFill="1" applyBorder="1" applyAlignment="1">
      <alignment horizontal="center" vertical="center" wrapText="1"/>
    </xf>
    <xf numFmtId="49" fontId="1" fillId="2" borderId="20" xfId="0" applyNumberFormat="1" applyFont="1" applyFill="1" applyBorder="1" applyAlignment="1">
      <alignment horizontal="left" vertical="top" wrapText="1"/>
    </xf>
    <xf numFmtId="49" fontId="1" fillId="2" borderId="3" xfId="0" applyNumberFormat="1" applyFont="1" applyFill="1" applyBorder="1" applyAlignment="1">
      <alignment horizontal="left" vertical="top" wrapText="1"/>
    </xf>
    <xf numFmtId="49" fontId="1" fillId="2" borderId="2" xfId="0" applyNumberFormat="1" applyFont="1" applyFill="1" applyBorder="1" applyAlignment="1">
      <alignment horizontal="left" vertical="top" wrapText="1"/>
    </xf>
    <xf numFmtId="49" fontId="1" fillId="2" borderId="30" xfId="0" applyNumberFormat="1" applyFont="1" applyFill="1" applyBorder="1" applyAlignment="1">
      <alignment horizontal="center" vertical="center" wrapText="1"/>
    </xf>
    <xf numFmtId="49" fontId="1" fillId="2" borderId="1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3" xfId="0" applyNumberFormat="1" applyFont="1" applyFill="1" applyBorder="1" applyAlignment="1">
      <alignment horizontal="left" vertical="center" wrapText="1"/>
    </xf>
    <xf numFmtId="0" fontId="1" fillId="2" borderId="34" xfId="0" applyNumberFormat="1" applyFont="1" applyFill="1" applyBorder="1" applyAlignment="1">
      <alignment horizontal="left" vertical="center" wrapText="1"/>
    </xf>
    <xf numFmtId="4" fontId="1" fillId="2" borderId="30" xfId="0" applyNumberFormat="1" applyFont="1" applyFill="1" applyBorder="1" applyAlignment="1">
      <alignment horizontal="center" vertical="center" wrapText="1"/>
    </xf>
    <xf numFmtId="4" fontId="1" fillId="2" borderId="10" xfId="0" applyNumberFormat="1" applyFont="1" applyFill="1" applyBorder="1" applyAlignment="1">
      <alignment horizontal="center" vertical="center" wrapText="1"/>
    </xf>
    <xf numFmtId="4" fontId="1" fillId="2" borderId="16" xfId="0" applyNumberFormat="1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38" xfId="0" applyFont="1" applyFill="1" applyBorder="1" applyAlignment="1">
      <alignment horizontal="center"/>
    </xf>
    <xf numFmtId="4" fontId="1" fillId="2" borderId="38" xfId="0" applyNumberFormat="1" applyFont="1" applyFill="1" applyBorder="1" applyAlignment="1">
      <alignment horizontal="center" vertical="center" wrapText="1"/>
    </xf>
    <xf numFmtId="4" fontId="1" fillId="2" borderId="40" xfId="0" applyNumberFormat="1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/>
    </xf>
    <xf numFmtId="0" fontId="7" fillId="2" borderId="34" xfId="0" applyFont="1" applyFill="1" applyBorder="1" applyAlignment="1">
      <alignment horizontal="center"/>
    </xf>
    <xf numFmtId="0" fontId="7" fillId="2" borderId="40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0" fillId="2" borderId="4" xfId="0" applyFill="1" applyBorder="1" applyAlignment="1"/>
    <xf numFmtId="0" fontId="0" fillId="0" borderId="0" xfId="0" applyFill="1" applyAlignment="1">
      <alignment wrapText="1"/>
    </xf>
    <xf numFmtId="0" fontId="1" fillId="2" borderId="43" xfId="0" applyFont="1" applyFill="1" applyBorder="1" applyAlignment="1">
      <alignment horizontal="center" vertical="center" wrapText="1"/>
    </xf>
    <xf numFmtId="49" fontId="1" fillId="2" borderId="43" xfId="0" applyNumberFormat="1" applyFont="1" applyFill="1" applyBorder="1" applyAlignment="1">
      <alignment horizontal="center" vertical="center" wrapText="1"/>
    </xf>
    <xf numFmtId="2" fontId="18" fillId="2" borderId="0" xfId="0" applyNumberFormat="1" applyFont="1" applyFill="1" applyBorder="1" applyAlignment="1">
      <alignment horizontal="center"/>
    </xf>
    <xf numFmtId="49" fontId="1" fillId="2" borderId="5" xfId="0" applyNumberFormat="1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" fillId="2" borderId="43" xfId="0" applyFont="1" applyFill="1" applyBorder="1" applyAlignment="1">
      <alignment horizontal="center" wrapText="1"/>
    </xf>
    <xf numFmtId="2" fontId="1" fillId="0" borderId="0" xfId="0" applyNumberFormat="1" applyFont="1" applyFill="1" applyBorder="1" applyAlignment="1">
      <alignment horizontal="center" vertical="center" wrapText="1"/>
    </xf>
    <xf numFmtId="2" fontId="11" fillId="3" borderId="43" xfId="0" applyNumberFormat="1" applyFont="1" applyFill="1" applyBorder="1" applyAlignment="1">
      <alignment horizontal="left" vertical="top"/>
    </xf>
    <xf numFmtId="165" fontId="1" fillId="2" borderId="18" xfId="0" applyNumberFormat="1" applyFont="1" applyFill="1" applyBorder="1" applyAlignment="1">
      <alignment vertical="center" wrapText="1"/>
    </xf>
    <xf numFmtId="165" fontId="1" fillId="2" borderId="19" xfId="0" applyNumberFormat="1" applyFont="1" applyFill="1" applyBorder="1" applyAlignment="1">
      <alignment vertical="center" wrapText="1"/>
    </xf>
    <xf numFmtId="165" fontId="1" fillId="2" borderId="19" xfId="0" applyNumberFormat="1" applyFont="1" applyFill="1" applyBorder="1" applyAlignment="1">
      <alignment vertical="center"/>
    </xf>
    <xf numFmtId="165" fontId="1" fillId="2" borderId="20" xfId="0" applyNumberFormat="1" applyFont="1" applyFill="1" applyBorder="1" applyAlignment="1">
      <alignment horizontal="left" vertical="center" wrapText="1"/>
    </xf>
    <xf numFmtId="165" fontId="1" fillId="2" borderId="37" xfId="0" applyNumberFormat="1" applyFont="1" applyFill="1" applyBorder="1" applyAlignment="1">
      <alignment horizontal="center" vertical="center" wrapText="1"/>
    </xf>
    <xf numFmtId="165" fontId="0" fillId="2" borderId="45" xfId="0" applyNumberFormat="1" applyFill="1" applyBorder="1" applyAlignment="1">
      <alignment horizontal="center" vertical="center" wrapText="1"/>
    </xf>
    <xf numFmtId="165" fontId="0" fillId="2" borderId="20" xfId="0" applyNumberFormat="1" applyFill="1" applyBorder="1" applyAlignment="1">
      <alignment horizontal="center" vertical="center" wrapText="1"/>
    </xf>
    <xf numFmtId="165" fontId="0" fillId="2" borderId="37" xfId="0" applyNumberFormat="1" applyFill="1" applyBorder="1" applyAlignment="1">
      <alignment horizontal="center" vertical="center" wrapText="1"/>
    </xf>
    <xf numFmtId="165" fontId="1" fillId="2" borderId="13" xfId="0" applyNumberFormat="1" applyFont="1" applyFill="1" applyBorder="1" applyAlignment="1">
      <alignment vertical="center" wrapText="1"/>
    </xf>
    <xf numFmtId="165" fontId="1" fillId="2" borderId="15" xfId="0" applyNumberFormat="1" applyFont="1" applyFill="1" applyBorder="1" applyAlignment="1">
      <alignment vertical="center" wrapText="1"/>
    </xf>
    <xf numFmtId="165" fontId="1" fillId="2" borderId="15" xfId="0" applyNumberFormat="1" applyFont="1" applyFill="1" applyBorder="1" applyAlignment="1">
      <alignment vertical="center"/>
    </xf>
    <xf numFmtId="165" fontId="1" fillId="2" borderId="34" xfId="0" applyNumberFormat="1" applyFont="1" applyFill="1" applyBorder="1" applyAlignment="1">
      <alignment horizontal="left" vertical="center" wrapText="1"/>
    </xf>
    <xf numFmtId="165" fontId="1" fillId="2" borderId="40" xfId="0" applyNumberFormat="1" applyFont="1" applyFill="1" applyBorder="1" applyAlignment="1">
      <alignment horizontal="center" vertical="center" wrapText="1"/>
    </xf>
    <xf numFmtId="165" fontId="0" fillId="2" borderId="46" xfId="0" applyNumberFormat="1" applyFill="1" applyBorder="1" applyAlignment="1">
      <alignment horizontal="center" vertical="center" wrapText="1"/>
    </xf>
    <xf numFmtId="165" fontId="0" fillId="2" borderId="34" xfId="0" applyNumberFormat="1" applyFill="1" applyBorder="1" applyAlignment="1">
      <alignment horizontal="center" vertical="center" wrapText="1"/>
    </xf>
    <xf numFmtId="165" fontId="0" fillId="2" borderId="40" xfId="0" applyNumberFormat="1" applyFill="1" applyBorder="1" applyAlignment="1">
      <alignment horizontal="center" vertical="center" wrapText="1"/>
    </xf>
    <xf numFmtId="165" fontId="1" fillId="2" borderId="48" xfId="0" applyNumberFormat="1" applyFont="1" applyFill="1" applyBorder="1" applyAlignment="1">
      <alignment horizontal="center" vertical="center" wrapText="1"/>
    </xf>
    <xf numFmtId="165" fontId="0" fillId="2" borderId="33" xfId="0" applyNumberFormat="1" applyFill="1" applyBorder="1" applyAlignment="1">
      <alignment horizontal="center" vertical="center" wrapText="1"/>
    </xf>
    <xf numFmtId="165" fontId="0" fillId="2" borderId="19" xfId="0" applyNumberFormat="1" applyFill="1" applyBorder="1" applyAlignment="1">
      <alignment horizontal="center" vertical="center" wrapText="1"/>
    </xf>
    <xf numFmtId="165" fontId="0" fillId="2" borderId="21" xfId="0" applyNumberFormat="1" applyFill="1" applyBorder="1" applyAlignment="1">
      <alignment horizontal="center" vertical="center" wrapText="1"/>
    </xf>
    <xf numFmtId="165" fontId="1" fillId="2" borderId="11" xfId="0" applyNumberFormat="1" applyFont="1" applyFill="1" applyBorder="1" applyAlignment="1">
      <alignment vertical="center" wrapText="1"/>
    </xf>
    <xf numFmtId="165" fontId="1" fillId="2" borderId="1" xfId="0" applyNumberFormat="1" applyFont="1" applyFill="1" applyBorder="1" applyAlignment="1">
      <alignment vertical="center" wrapText="1"/>
    </xf>
    <xf numFmtId="165" fontId="1" fillId="2" borderId="1" xfId="0" applyNumberFormat="1" applyFont="1" applyFill="1" applyBorder="1" applyAlignment="1">
      <alignment vertical="center"/>
    </xf>
    <xf numFmtId="165" fontId="1" fillId="2" borderId="3" xfId="0" applyNumberFormat="1" applyFont="1" applyFill="1" applyBorder="1" applyAlignment="1">
      <alignment horizontal="left" vertical="center" wrapText="1"/>
    </xf>
    <xf numFmtId="165" fontId="1" fillId="2" borderId="50" xfId="0" applyNumberFormat="1" applyFont="1" applyFill="1" applyBorder="1" applyAlignment="1">
      <alignment horizontal="center" vertical="center" wrapText="1"/>
    </xf>
    <xf numFmtId="165" fontId="0" fillId="2" borderId="7" xfId="0" applyNumberFormat="1" applyFill="1" applyBorder="1" applyAlignment="1">
      <alignment horizontal="center" vertical="center" wrapText="1"/>
    </xf>
    <xf numFmtId="165" fontId="0" fillId="2" borderId="1" xfId="0" applyNumberFormat="1" applyFill="1" applyBorder="1" applyAlignment="1">
      <alignment horizontal="center" vertical="center" wrapText="1"/>
    </xf>
    <xf numFmtId="165" fontId="0" fillId="2" borderId="10" xfId="0" applyNumberForma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vertical="center" wrapText="1"/>
    </xf>
    <xf numFmtId="165" fontId="1" fillId="2" borderId="2" xfId="0" applyNumberFormat="1" applyFont="1" applyFill="1" applyBorder="1" applyAlignment="1">
      <alignment vertical="center"/>
    </xf>
    <xf numFmtId="165" fontId="1" fillId="2" borderId="46" xfId="0" applyNumberFormat="1" applyFont="1" applyFill="1" applyBorder="1" applyAlignment="1">
      <alignment vertical="center" wrapText="1"/>
    </xf>
    <xf numFmtId="165" fontId="1" fillId="2" borderId="34" xfId="0" applyNumberFormat="1" applyFont="1" applyFill="1" applyBorder="1" applyAlignment="1">
      <alignment vertical="center" wrapText="1"/>
    </xf>
    <xf numFmtId="165" fontId="1" fillId="2" borderId="34" xfId="0" applyNumberFormat="1" applyFont="1" applyFill="1" applyBorder="1" applyAlignment="1">
      <alignment vertical="center"/>
    </xf>
    <xf numFmtId="165" fontId="1" fillId="2" borderId="49" xfId="0" applyNumberFormat="1" applyFont="1" applyFill="1" applyBorder="1" applyAlignment="1">
      <alignment horizontal="center" vertical="center" wrapText="1"/>
    </xf>
    <xf numFmtId="165" fontId="0" fillId="2" borderId="35" xfId="0" applyNumberFormat="1" applyFill="1" applyBorder="1" applyAlignment="1">
      <alignment horizontal="center" vertical="center" wrapText="1"/>
    </xf>
    <xf numFmtId="165" fontId="0" fillId="2" borderId="15" xfId="0" applyNumberFormat="1" applyFill="1" applyBorder="1" applyAlignment="1">
      <alignment horizontal="center" vertical="center" wrapText="1"/>
    </xf>
    <xf numFmtId="165" fontId="0" fillId="2" borderId="16" xfId="0" applyNumberFormat="1" applyFill="1" applyBorder="1" applyAlignment="1">
      <alignment horizontal="center" vertical="center" wrapText="1"/>
    </xf>
    <xf numFmtId="165" fontId="1" fillId="0" borderId="27" xfId="0" applyNumberFormat="1" applyFont="1" applyFill="1" applyBorder="1" applyAlignment="1">
      <alignment vertical="center" wrapText="1"/>
    </xf>
    <xf numFmtId="165" fontId="6" fillId="2" borderId="41" xfId="0" applyNumberFormat="1" applyFont="1" applyFill="1" applyBorder="1" applyAlignment="1">
      <alignment horizontal="left" vertical="center"/>
    </xf>
    <xf numFmtId="165" fontId="1" fillId="0" borderId="28" xfId="0" applyNumberFormat="1" applyFont="1" applyFill="1" applyBorder="1" applyAlignment="1">
      <alignment horizontal="center" vertical="center" wrapText="1"/>
    </xf>
    <xf numFmtId="165" fontId="1" fillId="0" borderId="28" xfId="0" applyNumberFormat="1" applyFont="1" applyFill="1" applyBorder="1" applyAlignment="1">
      <alignment horizontal="left" vertical="center" wrapText="1"/>
    </xf>
    <xf numFmtId="165" fontId="1" fillId="0" borderId="29" xfId="0" applyNumberFormat="1" applyFont="1" applyFill="1" applyBorder="1" applyAlignment="1">
      <alignment horizontal="center" vertical="center" wrapText="1"/>
    </xf>
    <xf numFmtId="165" fontId="0" fillId="0" borderId="36" xfId="0" applyNumberFormat="1" applyFill="1" applyBorder="1" applyAlignment="1">
      <alignment horizontal="center" vertical="center"/>
    </xf>
    <xf numFmtId="165" fontId="0" fillId="0" borderId="20" xfId="0" applyNumberFormat="1" applyFill="1" applyBorder="1" applyAlignment="1">
      <alignment horizontal="center" vertical="center"/>
    </xf>
    <xf numFmtId="165" fontId="0" fillId="0" borderId="37" xfId="0" applyNumberForma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left" vertical="center"/>
    </xf>
    <xf numFmtId="165" fontId="11" fillId="3" borderId="43" xfId="0" applyNumberFormat="1" applyFont="1" applyFill="1" applyBorder="1" applyAlignment="1">
      <alignment horizontal="left" vertical="center"/>
    </xf>
    <xf numFmtId="165" fontId="12" fillId="3" borderId="43" xfId="0" applyNumberFormat="1" applyFont="1" applyFill="1" applyBorder="1" applyAlignment="1">
      <alignment horizontal="left" vertical="center"/>
    </xf>
    <xf numFmtId="165" fontId="12" fillId="3" borderId="44" xfId="0" applyNumberFormat="1" applyFont="1" applyFill="1" applyBorder="1" applyAlignment="1">
      <alignment horizontal="left" vertical="center"/>
    </xf>
    <xf numFmtId="165" fontId="1" fillId="0" borderId="18" xfId="0" applyNumberFormat="1" applyFont="1" applyFill="1" applyBorder="1" applyAlignment="1">
      <alignment vertical="center" wrapText="1"/>
    </xf>
    <xf numFmtId="165" fontId="1" fillId="0" borderId="19" xfId="0" applyNumberFormat="1" applyFont="1" applyFill="1" applyBorder="1" applyAlignment="1">
      <alignment vertical="center" wrapText="1"/>
    </xf>
    <xf numFmtId="165" fontId="1" fillId="0" borderId="19" xfId="0" applyNumberFormat="1" applyFont="1" applyFill="1" applyBorder="1" applyAlignment="1">
      <alignment vertical="center"/>
    </xf>
    <xf numFmtId="165" fontId="1" fillId="0" borderId="14" xfId="0" applyNumberFormat="1" applyFont="1" applyFill="1" applyBorder="1" applyAlignment="1">
      <alignment vertical="center" wrapText="1"/>
    </xf>
    <xf numFmtId="165" fontId="1" fillId="0" borderId="15" xfId="0" applyNumberFormat="1" applyFont="1" applyFill="1" applyBorder="1" applyAlignment="1">
      <alignment vertical="center" wrapText="1"/>
    </xf>
    <xf numFmtId="165" fontId="1" fillId="0" borderId="15" xfId="0" applyNumberFormat="1" applyFont="1" applyFill="1" applyBorder="1" applyAlignment="1">
      <alignment vertical="center"/>
    </xf>
    <xf numFmtId="165" fontId="1" fillId="0" borderId="13" xfId="0" applyNumberFormat="1" applyFont="1" applyFill="1" applyBorder="1" applyAlignment="1">
      <alignment vertical="center" wrapText="1"/>
    </xf>
    <xf numFmtId="165" fontId="1" fillId="0" borderId="2" xfId="0" applyNumberFormat="1" applyFont="1" applyFill="1" applyBorder="1" applyAlignment="1">
      <alignment vertical="center" wrapText="1"/>
    </xf>
    <xf numFmtId="165" fontId="1" fillId="0" borderId="2" xfId="0" applyNumberFormat="1" applyFont="1" applyFill="1" applyBorder="1" applyAlignment="1">
      <alignment vertical="center"/>
    </xf>
    <xf numFmtId="165" fontId="1" fillId="0" borderId="2" xfId="0" applyNumberFormat="1" applyFont="1" applyFill="1" applyBorder="1" applyAlignment="1">
      <alignment horizontal="left" vertical="center" wrapText="1"/>
    </xf>
    <xf numFmtId="165" fontId="1" fillId="0" borderId="30" xfId="0" applyNumberFormat="1" applyFont="1" applyFill="1" applyBorder="1" applyAlignment="1">
      <alignment horizontal="center" vertical="center" wrapText="1"/>
    </xf>
    <xf numFmtId="165" fontId="0" fillId="0" borderId="22" xfId="0" applyNumberFormat="1" applyFill="1" applyBorder="1" applyAlignment="1">
      <alignment horizontal="center" vertical="center"/>
    </xf>
    <xf numFmtId="165" fontId="0" fillId="0" borderId="2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165" fontId="1" fillId="0" borderId="11" xfId="0" applyNumberFormat="1" applyFont="1" applyFill="1" applyBorder="1" applyAlignment="1">
      <alignment vertical="center" wrapText="1"/>
    </xf>
    <xf numFmtId="165" fontId="1" fillId="0" borderId="1" xfId="0" applyNumberFormat="1" applyFont="1" applyFill="1" applyBorder="1" applyAlignment="1">
      <alignment vertical="center" wrapText="1"/>
    </xf>
    <xf numFmtId="165" fontId="1" fillId="0" borderId="1" xfId="0" applyNumberFormat="1" applyFont="1" applyFill="1" applyBorder="1" applyAlignment="1">
      <alignment vertical="center"/>
    </xf>
    <xf numFmtId="165" fontId="1" fillId="0" borderId="1" xfId="0" applyNumberFormat="1" applyFont="1" applyFill="1" applyBorder="1" applyAlignment="1">
      <alignment horizontal="left" vertical="center" wrapText="1"/>
    </xf>
    <xf numFmtId="165" fontId="1" fillId="0" borderId="10" xfId="0" applyNumberFormat="1" applyFont="1" applyFill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65" fontId="0" fillId="0" borderId="1" xfId="0" applyNumberFormat="1" applyFill="1" applyBorder="1" applyAlignment="1">
      <alignment horizontal="center" vertical="center"/>
    </xf>
    <xf numFmtId="165" fontId="0" fillId="0" borderId="10" xfId="0" applyNumberFormat="1" applyFill="1" applyBorder="1" applyAlignment="1">
      <alignment horizontal="center" vertical="center"/>
    </xf>
    <xf numFmtId="165" fontId="1" fillId="0" borderId="15" xfId="0" applyNumberFormat="1" applyFont="1" applyFill="1" applyBorder="1" applyAlignment="1">
      <alignment horizontal="left" vertical="center" wrapText="1"/>
    </xf>
    <xf numFmtId="165" fontId="1" fillId="0" borderId="16" xfId="0" applyNumberFormat="1" applyFont="1" applyFill="1" applyBorder="1" applyAlignment="1">
      <alignment horizontal="center" vertical="center" wrapText="1"/>
    </xf>
    <xf numFmtId="165" fontId="0" fillId="0" borderId="35" xfId="0" applyNumberFormat="1" applyFill="1" applyBorder="1" applyAlignment="1">
      <alignment horizontal="center" vertical="center"/>
    </xf>
    <xf numFmtId="165" fontId="0" fillId="0" borderId="15" xfId="0" applyNumberFormat="1" applyFill="1" applyBorder="1" applyAlignment="1">
      <alignment horizontal="center" vertical="center"/>
    </xf>
    <xf numFmtId="165" fontId="0" fillId="0" borderId="16" xfId="0" applyNumberFormat="1" applyFill="1" applyBorder="1" applyAlignment="1">
      <alignment horizontal="center" vertical="center"/>
    </xf>
  </cellXfs>
  <cellStyles count="3">
    <cellStyle name="Заголовок 1" xfId="1" builtinId="16" customBuiltin="1"/>
    <cellStyle name="Обычный" xfId="0" builtinId="0"/>
    <cellStyle name="Обычный 4" xfId="2"/>
  </cellStyles>
  <dxfs count="0"/>
  <tableStyles count="0" defaultTableStyle="TableStyleMedium2" defaultPivotStyle="PivotStyleLight16"/>
  <colors>
    <mruColors>
      <color rgb="FFA7BFDE"/>
      <color rgb="FF66FF66"/>
      <color rgb="FF95D3FD"/>
      <color rgb="FFFF6969"/>
      <color rgb="FF6CC2FC"/>
      <color rgb="FF85A6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iagrams/_rels/data1.xml.rels><?xml version="1.0" encoding="UTF-8" standalone="yes"?>
<Relationships xmlns="http://schemas.openxmlformats.org/package/2006/relationships"><Relationship Id="rId2" Type="http://schemas.microsoft.com/office/2007/relationships/hdphoto" Target="../media/hdphoto18.wdp"/><Relationship Id="rId1" Type="http://schemas.openxmlformats.org/officeDocument/2006/relationships/image" Target="../media/image186.jpeg"/></Relationships>
</file>

<file path=xl/diagram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8.wdp"/><Relationship Id="rId1" Type="http://schemas.openxmlformats.org/officeDocument/2006/relationships/image" Target="../media/image186.jpe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98EF46BC-1E0A-4598-B5E5-6F92C76B098F}" type="doc">
      <dgm:prSet loTypeId="urn:microsoft.com/office/officeart/2008/layout/BendingPictureCaption" loCatId="picture" qsTypeId="urn:microsoft.com/office/officeart/2005/8/quickstyle/simple1" qsCatId="simple" csTypeId="urn:microsoft.com/office/officeart/2005/8/colors/accent0_3" csCatId="mainScheme" phldr="1"/>
      <dgm:spPr/>
    </dgm:pt>
    <dgm:pt modelId="{6F7B542A-F177-4CB2-84B5-779D3953223C}">
      <dgm:prSet phldrT="[Текст]" custT="1"/>
      <dgm:spPr/>
      <dgm:t>
        <a:bodyPr/>
        <a:lstStyle/>
        <a:p>
          <a:r>
            <a:rPr lang="en-US" sz="1200" b="1"/>
            <a:t>FLASH</a:t>
          </a:r>
          <a:endParaRPr lang="ru-RU" sz="1200" b="1"/>
        </a:p>
      </dgm:t>
    </dgm:pt>
    <dgm:pt modelId="{86114A07-497E-4CEB-B146-E662E0BAA17B}" type="parTrans" cxnId="{D2361630-EC03-4042-8EF2-09BF4B00D483}">
      <dgm:prSet/>
      <dgm:spPr/>
      <dgm:t>
        <a:bodyPr/>
        <a:lstStyle/>
        <a:p>
          <a:endParaRPr lang="ru-RU"/>
        </a:p>
      </dgm:t>
    </dgm:pt>
    <dgm:pt modelId="{897F77F6-1BE2-4A45-9692-A2BF20CC1A78}" type="sibTrans" cxnId="{D2361630-EC03-4042-8EF2-09BF4B00D483}">
      <dgm:prSet/>
      <dgm:spPr/>
      <dgm:t>
        <a:bodyPr/>
        <a:lstStyle/>
        <a:p>
          <a:endParaRPr lang="ru-RU"/>
        </a:p>
      </dgm:t>
    </dgm:pt>
    <dgm:pt modelId="{5F0E073C-6406-47CE-A8D2-E96E5726A081}" type="pres">
      <dgm:prSet presAssocID="{98EF46BC-1E0A-4598-B5E5-6F92C76B098F}" presName="diagram" presStyleCnt="0">
        <dgm:presLayoutVars>
          <dgm:dir/>
        </dgm:presLayoutVars>
      </dgm:prSet>
      <dgm:spPr/>
    </dgm:pt>
    <dgm:pt modelId="{E3756270-156A-43B6-863E-E01029FA78AD}" type="pres">
      <dgm:prSet presAssocID="{6F7B542A-F177-4CB2-84B5-779D3953223C}" presName="composite" presStyleCnt="0"/>
      <dgm:spPr/>
    </dgm:pt>
    <dgm:pt modelId="{CB89D94F-6175-4250-9464-EDE74FB4C1F6}" type="pres">
      <dgm:prSet presAssocID="{6F7B542A-F177-4CB2-84B5-779D3953223C}" presName="Image" presStyleLbl="bgShp" presStyleIdx="0" presStyleCnt="1" custLinFactNeighborX="-1143"/>
      <dgm:spPr>
        <a:blipFill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artisticPhotocopy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15000" b="-15000"/>
          </a:stretch>
        </a:blipFill>
      </dgm:spPr>
      <dgm:t>
        <a:bodyPr/>
        <a:lstStyle/>
        <a:p>
          <a:endParaRPr lang="ru-RU"/>
        </a:p>
      </dgm:t>
    </dgm:pt>
    <dgm:pt modelId="{E900D526-CD73-4790-BA98-394007D67752}" type="pres">
      <dgm:prSet presAssocID="{6F7B542A-F177-4CB2-84B5-779D3953223C}" presName="Parent" presStyleLbl="node0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167DD162-25BE-4B2C-BA83-2179C60382BA}" type="presOf" srcId="{6F7B542A-F177-4CB2-84B5-779D3953223C}" destId="{E900D526-CD73-4790-BA98-394007D67752}" srcOrd="0" destOrd="0" presId="urn:microsoft.com/office/officeart/2008/layout/BendingPictureCaption"/>
    <dgm:cxn modelId="{09E63BA8-FFCD-41A1-939E-468017BBEA4D}" type="presOf" srcId="{98EF46BC-1E0A-4598-B5E5-6F92C76B098F}" destId="{5F0E073C-6406-47CE-A8D2-E96E5726A081}" srcOrd="0" destOrd="0" presId="urn:microsoft.com/office/officeart/2008/layout/BendingPictureCaption"/>
    <dgm:cxn modelId="{D2361630-EC03-4042-8EF2-09BF4B00D483}" srcId="{98EF46BC-1E0A-4598-B5E5-6F92C76B098F}" destId="{6F7B542A-F177-4CB2-84B5-779D3953223C}" srcOrd="0" destOrd="0" parTransId="{86114A07-497E-4CEB-B146-E662E0BAA17B}" sibTransId="{897F77F6-1BE2-4A45-9692-A2BF20CC1A78}"/>
    <dgm:cxn modelId="{541998DA-490A-4EC4-89E0-2F99530004E4}" type="presParOf" srcId="{5F0E073C-6406-47CE-A8D2-E96E5726A081}" destId="{E3756270-156A-43B6-863E-E01029FA78AD}" srcOrd="0" destOrd="0" presId="urn:microsoft.com/office/officeart/2008/layout/BendingPictureCaption"/>
    <dgm:cxn modelId="{7EDC723E-94D8-4C12-93A5-9D313E62AC9C}" type="presParOf" srcId="{E3756270-156A-43B6-863E-E01029FA78AD}" destId="{CB89D94F-6175-4250-9464-EDE74FB4C1F6}" srcOrd="0" destOrd="0" presId="urn:microsoft.com/office/officeart/2008/layout/BendingPictureCaption"/>
    <dgm:cxn modelId="{E0D4BBD5-EFD6-417E-BA93-52123382E41A}" type="presParOf" srcId="{E3756270-156A-43B6-863E-E01029FA78AD}" destId="{E900D526-CD73-4790-BA98-394007D67752}" srcOrd="1" destOrd="0" presId="urn:microsoft.com/office/officeart/2008/layout/BendingPictureCaption"/>
  </dgm:cxnLst>
  <dgm:bg/>
  <dgm:whole/>
  <dgm:extLst>
    <a:ext uri="http://schemas.microsoft.com/office/drawing/2008/diagram">
      <dsp:dataModelExt xmlns:dsp="http://schemas.microsoft.com/office/drawing/2008/diagram" relId="rId207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CB89D94F-6175-4250-9464-EDE74FB4C1F6}">
      <dsp:nvSpPr>
        <dsp:cNvPr id="0" name=""/>
        <dsp:cNvSpPr/>
      </dsp:nvSpPr>
      <dsp:spPr>
        <a:xfrm>
          <a:off x="0" y="59968"/>
          <a:ext cx="873429" cy="645461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artisticPhotocopy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15000" b="-15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E900D526-CD73-4790-BA98-394007D67752}">
      <dsp:nvSpPr>
        <dsp:cNvPr id="0" name=""/>
        <dsp:cNvSpPr/>
      </dsp:nvSpPr>
      <dsp:spPr>
        <a:xfrm>
          <a:off x="176998" y="588396"/>
          <a:ext cx="752636" cy="180871"/>
        </a:xfrm>
        <a:prstGeom prst="rect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2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22860" tIns="22860" rIns="22860" bIns="22860" numCol="1" spcCol="1270" anchor="ctr" anchorCtr="0">
          <a:noAutofit/>
        </a:bodyPr>
        <a:lstStyle/>
        <a:p>
          <a:pPr lvl="0" algn="ctr" defTabSz="533400">
            <a:lnSpc>
              <a:spcPct val="90000"/>
            </a:lnSpc>
            <a:spcBef>
              <a:spcPct val="0"/>
            </a:spcBef>
            <a:spcAft>
              <a:spcPct val="5000"/>
            </a:spcAft>
          </a:pPr>
          <a:r>
            <a:rPr lang="en-US" sz="1200" b="1" kern="1200"/>
            <a:t>FLASH</a:t>
          </a:r>
          <a:endParaRPr lang="ru-RU" sz="1200" b="1" kern="1200"/>
        </a:p>
      </dsp:txBody>
      <dsp:txXfrm>
        <a:off x="176998" y="588396"/>
        <a:ext cx="752636" cy="180871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8/layout/BendingPictureCaption">
  <dgm:title val=""/>
  <dgm:desc val=""/>
  <dgm:catLst>
    <dgm:cat type="picture" pri="6000"/>
    <dgm:cat type="pictureconvert" pri="6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7" srcId="0" destId="1" srcOrd="0" destOrd="0"/>
        <dgm:cxn modelId="8" srcId="0" destId="2" srcOrd="1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diagram">
    <dgm:varLst>
      <dgm:dir/>
    </dgm:varLst>
    <dgm:choose name="Name0">
      <dgm:if name="Name1" func="var" arg="dir" op="equ" val="norm">
        <dgm:alg type="snake">
          <dgm:param type="off" val="ctr"/>
        </dgm:alg>
      </dgm:if>
      <dgm:else name="Name2">
        <dgm:alg type="snake">
          <dgm:param type="grDir" val="tR"/>
          <dgm:param type="off" val="c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w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31"/>
        </dgm:alg>
        <dgm:shape xmlns:r="http://schemas.openxmlformats.org/officeDocument/2006/relationships" r:blip="">
          <dgm:adjLst/>
        </dgm:shape>
        <dgm:choose name="Name3">
          <dgm:if name="Name4" func="var" arg="dir" op="equ" val="norm">
            <dgm:constrLst>
              <dgm:constr type="l" for="ch" forName="Image" refType="w" fact="0"/>
              <dgm:constr type="t" for="ch" forName="Image" refType="h" fact="0"/>
              <dgm:constr type="w" for="ch" forName="Image" refType="w" fact="0.94"/>
              <dgm:constr type="h" for="ch" forName="Image" refType="h" fact="0.91"/>
              <dgm:constr type="l" for="ch" forName="Parent" refType="w" fact="0.19"/>
              <dgm:constr type="t" for="ch" forName="Parent" refType="h" fact="0.745"/>
              <dgm:constr type="w" for="ch" forName="Parent" refType="w" fact="0.81"/>
              <dgm:constr type="h" for="ch" forName="Parent" refType="h" fact="0.255"/>
            </dgm:constrLst>
          </dgm:if>
          <dgm:else name="Name5">
            <dgm:constrLst>
              <dgm:constr type="l" for="ch" forName="Image" refType="w" fact="0.06"/>
              <dgm:constr type="t" for="ch" forName="Image" refType="h" fact="0"/>
              <dgm:constr type="w" for="ch" forName="Image" refType="w" fact="0.94"/>
              <dgm:constr type="h" for="ch" forName="Image" refType="h" fact="0.91"/>
              <dgm:constr type="l" for="ch" forName="Parent" refType="w" fact="0"/>
              <dgm:constr type="t" for="ch" forName="Parent" refType="h" fact="0.745"/>
              <dgm:constr type="w" for="ch" forName="Parent" refType="w" fact="0.81"/>
              <dgm:constr type="h" for="ch" forName="Parent" refType="h" fact="0.255"/>
            </dgm:constrLst>
          </dgm:else>
        </dgm:choose>
        <dgm:layoutNode name="Image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Parent" styleLbl="node0">
          <dgm:varLst>
            <dgm:bulletEnabled val="1"/>
          </dgm:varLst>
          <dgm:alg type="tx">
            <dgm:param type="txAnchorVertCh" val="mid"/>
            <dgm:param type="shpTxRTLAlignCh" val="r"/>
            <dgm:param type="lnSpAfParP" val="5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15"/>
            <dgm:constr type="rMarg" refType="primFontSz" fact="0.15"/>
            <dgm:constr type="tMarg" refType="primFontSz" fact="0.15"/>
            <dgm:constr type="bMarg" refType="primFontSz" fact="0.15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3.jpeg"/><Relationship Id="rId21" Type="http://schemas.openxmlformats.org/officeDocument/2006/relationships/image" Target="../media/image21.jpeg"/><Relationship Id="rId42" Type="http://schemas.openxmlformats.org/officeDocument/2006/relationships/image" Target="../media/image41.jpeg"/><Relationship Id="rId63" Type="http://schemas.openxmlformats.org/officeDocument/2006/relationships/image" Target="../media/image61.jpeg"/><Relationship Id="rId84" Type="http://schemas.microsoft.com/office/2007/relationships/hdphoto" Target="../media/hdphoto11.wdp"/><Relationship Id="rId138" Type="http://schemas.openxmlformats.org/officeDocument/2006/relationships/image" Target="../media/image121.jpeg"/><Relationship Id="rId159" Type="http://schemas.openxmlformats.org/officeDocument/2006/relationships/image" Target="../media/image142.jpeg"/><Relationship Id="rId170" Type="http://schemas.openxmlformats.org/officeDocument/2006/relationships/image" Target="../media/image153.jpeg"/><Relationship Id="rId191" Type="http://schemas.openxmlformats.org/officeDocument/2006/relationships/image" Target="../media/image174.jpeg"/><Relationship Id="rId205" Type="http://schemas.openxmlformats.org/officeDocument/2006/relationships/diagramQuickStyle" Target="../diagrams/quickStyle1.xml"/><Relationship Id="rId226" Type="http://schemas.openxmlformats.org/officeDocument/2006/relationships/image" Target="../media/image205.jpeg"/><Relationship Id="rId107" Type="http://schemas.openxmlformats.org/officeDocument/2006/relationships/image" Target="../media/image93.jpeg"/><Relationship Id="rId11" Type="http://schemas.openxmlformats.org/officeDocument/2006/relationships/image" Target="../media/image11.jpeg"/><Relationship Id="rId32" Type="http://schemas.openxmlformats.org/officeDocument/2006/relationships/image" Target="../media/image32.gif"/><Relationship Id="rId53" Type="http://schemas.openxmlformats.org/officeDocument/2006/relationships/image" Target="../media/image51.jpeg"/><Relationship Id="rId74" Type="http://schemas.microsoft.com/office/2007/relationships/hdphoto" Target="../media/hdphoto6.wdp"/><Relationship Id="rId128" Type="http://schemas.openxmlformats.org/officeDocument/2006/relationships/image" Target="../media/image113.gif"/><Relationship Id="rId149" Type="http://schemas.openxmlformats.org/officeDocument/2006/relationships/image" Target="../media/image132.gif"/><Relationship Id="rId5" Type="http://schemas.openxmlformats.org/officeDocument/2006/relationships/image" Target="../media/image5.jpeg"/><Relationship Id="rId95" Type="http://schemas.openxmlformats.org/officeDocument/2006/relationships/image" Target="../media/image81.jpeg"/><Relationship Id="rId160" Type="http://schemas.openxmlformats.org/officeDocument/2006/relationships/image" Target="../media/image143.jpeg"/><Relationship Id="rId181" Type="http://schemas.openxmlformats.org/officeDocument/2006/relationships/image" Target="../media/image164.jpeg"/><Relationship Id="rId216" Type="http://schemas.openxmlformats.org/officeDocument/2006/relationships/image" Target="../media/image1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2.png"/><Relationship Id="rId48" Type="http://schemas.openxmlformats.org/officeDocument/2006/relationships/image" Target="../media/image46.png"/><Relationship Id="rId64" Type="http://schemas.openxmlformats.org/officeDocument/2006/relationships/image" Target="../media/image62.jpeg"/><Relationship Id="rId69" Type="http://schemas.microsoft.com/office/2007/relationships/hdphoto" Target="../media/hdphoto4.wdp"/><Relationship Id="rId113" Type="http://schemas.openxmlformats.org/officeDocument/2006/relationships/image" Target="../media/image99.jpeg"/><Relationship Id="rId118" Type="http://schemas.openxmlformats.org/officeDocument/2006/relationships/image" Target="../media/image104.jpeg"/><Relationship Id="rId134" Type="http://schemas.openxmlformats.org/officeDocument/2006/relationships/image" Target="../media/image117.jpeg"/><Relationship Id="rId139" Type="http://schemas.openxmlformats.org/officeDocument/2006/relationships/image" Target="../media/image122.jpeg"/><Relationship Id="rId80" Type="http://schemas.microsoft.com/office/2007/relationships/hdphoto" Target="../media/hdphoto9.wdp"/><Relationship Id="rId85" Type="http://schemas.openxmlformats.org/officeDocument/2006/relationships/image" Target="../media/image74.png"/><Relationship Id="rId150" Type="http://schemas.openxmlformats.org/officeDocument/2006/relationships/image" Target="../media/image133.jpeg"/><Relationship Id="rId155" Type="http://schemas.openxmlformats.org/officeDocument/2006/relationships/image" Target="../media/image138.jpeg"/><Relationship Id="rId171" Type="http://schemas.openxmlformats.org/officeDocument/2006/relationships/image" Target="../media/image154.jpeg"/><Relationship Id="rId176" Type="http://schemas.openxmlformats.org/officeDocument/2006/relationships/image" Target="../media/image159.jpeg"/><Relationship Id="rId192" Type="http://schemas.openxmlformats.org/officeDocument/2006/relationships/image" Target="../media/image175.jpeg"/><Relationship Id="rId197" Type="http://schemas.openxmlformats.org/officeDocument/2006/relationships/image" Target="../media/image180.jpeg"/><Relationship Id="rId206" Type="http://schemas.openxmlformats.org/officeDocument/2006/relationships/diagramColors" Target="../diagrams/colors1.xml"/><Relationship Id="rId227" Type="http://schemas.openxmlformats.org/officeDocument/2006/relationships/image" Target="../media/image206.jpeg"/><Relationship Id="rId201" Type="http://schemas.openxmlformats.org/officeDocument/2006/relationships/image" Target="../media/image184.jpeg"/><Relationship Id="rId222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gif"/><Relationship Id="rId38" Type="http://schemas.openxmlformats.org/officeDocument/2006/relationships/image" Target="../media/image38.jpeg"/><Relationship Id="rId59" Type="http://schemas.openxmlformats.org/officeDocument/2006/relationships/image" Target="../media/image57.jpeg"/><Relationship Id="rId103" Type="http://schemas.openxmlformats.org/officeDocument/2006/relationships/image" Target="../media/image89.jpeg"/><Relationship Id="rId108" Type="http://schemas.openxmlformats.org/officeDocument/2006/relationships/image" Target="../media/image94.jpeg"/><Relationship Id="rId124" Type="http://schemas.openxmlformats.org/officeDocument/2006/relationships/image" Target="../media/image110.jpeg"/><Relationship Id="rId129" Type="http://schemas.openxmlformats.org/officeDocument/2006/relationships/image" Target="../media/image114.png"/><Relationship Id="rId54" Type="http://schemas.openxmlformats.org/officeDocument/2006/relationships/image" Target="../media/image52.jpeg"/><Relationship Id="rId70" Type="http://schemas.openxmlformats.org/officeDocument/2006/relationships/image" Target="../media/image66.jpeg"/><Relationship Id="rId75" Type="http://schemas.openxmlformats.org/officeDocument/2006/relationships/image" Target="../media/image69.png"/><Relationship Id="rId91" Type="http://schemas.openxmlformats.org/officeDocument/2006/relationships/image" Target="../media/image77.jpeg"/><Relationship Id="rId96" Type="http://schemas.openxmlformats.org/officeDocument/2006/relationships/image" Target="../media/image82.jpeg"/><Relationship Id="rId140" Type="http://schemas.openxmlformats.org/officeDocument/2006/relationships/image" Target="../media/image123.jpeg"/><Relationship Id="rId145" Type="http://schemas.openxmlformats.org/officeDocument/2006/relationships/image" Target="../media/image128.jpeg"/><Relationship Id="rId161" Type="http://schemas.openxmlformats.org/officeDocument/2006/relationships/image" Target="../media/image144.jpeg"/><Relationship Id="rId166" Type="http://schemas.openxmlformats.org/officeDocument/2006/relationships/image" Target="../media/image149.jpeg"/><Relationship Id="rId182" Type="http://schemas.openxmlformats.org/officeDocument/2006/relationships/image" Target="../media/image165.jpeg"/><Relationship Id="rId187" Type="http://schemas.openxmlformats.org/officeDocument/2006/relationships/image" Target="../media/image170.jpeg"/><Relationship Id="rId217" Type="http://schemas.openxmlformats.org/officeDocument/2006/relationships/image" Target="../media/image1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191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7.jpeg"/><Relationship Id="rId114" Type="http://schemas.openxmlformats.org/officeDocument/2006/relationships/image" Target="../media/image100.jpeg"/><Relationship Id="rId119" Type="http://schemas.openxmlformats.org/officeDocument/2006/relationships/image" Target="../media/image105.jpeg"/><Relationship Id="rId44" Type="http://schemas.microsoft.com/office/2007/relationships/hdphoto" Target="../media/hdphoto2.wdp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2.png"/><Relationship Id="rId86" Type="http://schemas.microsoft.com/office/2007/relationships/hdphoto" Target="../media/hdphoto12.wdp"/><Relationship Id="rId130" Type="http://schemas.microsoft.com/office/2007/relationships/hdphoto" Target="../media/hdphoto16.wdp"/><Relationship Id="rId135" Type="http://schemas.openxmlformats.org/officeDocument/2006/relationships/image" Target="../media/image118.jpeg"/><Relationship Id="rId151" Type="http://schemas.openxmlformats.org/officeDocument/2006/relationships/image" Target="../media/image134.jpeg"/><Relationship Id="rId156" Type="http://schemas.openxmlformats.org/officeDocument/2006/relationships/image" Target="../media/image139.jpeg"/><Relationship Id="rId177" Type="http://schemas.openxmlformats.org/officeDocument/2006/relationships/image" Target="../media/image160.jpeg"/><Relationship Id="rId198" Type="http://schemas.openxmlformats.org/officeDocument/2006/relationships/image" Target="../media/image181.jpeg"/><Relationship Id="rId172" Type="http://schemas.openxmlformats.org/officeDocument/2006/relationships/image" Target="../media/image155.jpeg"/><Relationship Id="rId193" Type="http://schemas.openxmlformats.org/officeDocument/2006/relationships/image" Target="../media/image176.jpeg"/><Relationship Id="rId202" Type="http://schemas.openxmlformats.org/officeDocument/2006/relationships/image" Target="../media/image185.jpeg"/><Relationship Id="rId207" Type="http://schemas.microsoft.com/office/2007/relationships/diagramDrawing" Target="../diagrams/drawing1.xml"/><Relationship Id="rId223" Type="http://schemas.openxmlformats.org/officeDocument/2006/relationships/image" Target="../media/image202.jpeg"/><Relationship Id="rId228" Type="http://schemas.openxmlformats.org/officeDocument/2006/relationships/image" Target="../media/image207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95.jpeg"/><Relationship Id="rId34" Type="http://schemas.openxmlformats.org/officeDocument/2006/relationships/image" Target="../media/image34.gif"/><Relationship Id="rId50" Type="http://schemas.openxmlformats.org/officeDocument/2006/relationships/image" Target="../media/image48.png"/><Relationship Id="rId55" Type="http://schemas.openxmlformats.org/officeDocument/2006/relationships/image" Target="../media/image53.jpeg"/><Relationship Id="rId76" Type="http://schemas.microsoft.com/office/2007/relationships/hdphoto" Target="../media/hdphoto7.wdp"/><Relationship Id="rId97" Type="http://schemas.openxmlformats.org/officeDocument/2006/relationships/image" Target="../media/image83.jpeg"/><Relationship Id="rId104" Type="http://schemas.openxmlformats.org/officeDocument/2006/relationships/image" Target="../media/image90.jpeg"/><Relationship Id="rId120" Type="http://schemas.openxmlformats.org/officeDocument/2006/relationships/image" Target="../media/image106.jpeg"/><Relationship Id="rId125" Type="http://schemas.openxmlformats.org/officeDocument/2006/relationships/image" Target="../media/image111.gif"/><Relationship Id="rId141" Type="http://schemas.openxmlformats.org/officeDocument/2006/relationships/image" Target="../media/image124.gif"/><Relationship Id="rId146" Type="http://schemas.openxmlformats.org/officeDocument/2006/relationships/image" Target="../media/image129.jpeg"/><Relationship Id="rId167" Type="http://schemas.openxmlformats.org/officeDocument/2006/relationships/image" Target="../media/image150.jpeg"/><Relationship Id="rId188" Type="http://schemas.openxmlformats.org/officeDocument/2006/relationships/image" Target="../media/image171.jpeg"/><Relationship Id="rId7" Type="http://schemas.openxmlformats.org/officeDocument/2006/relationships/image" Target="../media/image7.jpeg"/><Relationship Id="rId71" Type="http://schemas.openxmlformats.org/officeDocument/2006/relationships/image" Target="../media/image67.png"/><Relationship Id="rId92" Type="http://schemas.openxmlformats.org/officeDocument/2006/relationships/image" Target="../media/image78.jpeg"/><Relationship Id="rId162" Type="http://schemas.openxmlformats.org/officeDocument/2006/relationships/image" Target="../media/image145.jpeg"/><Relationship Id="rId183" Type="http://schemas.openxmlformats.org/officeDocument/2006/relationships/image" Target="../media/image166.jpeg"/><Relationship Id="rId213" Type="http://schemas.openxmlformats.org/officeDocument/2006/relationships/image" Target="../media/image192.jpeg"/><Relationship Id="rId218" Type="http://schemas.openxmlformats.org/officeDocument/2006/relationships/image" Target="../media/image197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microsoft.com/office/2007/relationships/hdphoto" Target="../media/hdphoto1.wdp"/><Relationship Id="rId45" Type="http://schemas.openxmlformats.org/officeDocument/2006/relationships/image" Target="../media/image43.jpeg"/><Relationship Id="rId66" Type="http://schemas.openxmlformats.org/officeDocument/2006/relationships/image" Target="../media/image64.png"/><Relationship Id="rId87" Type="http://schemas.openxmlformats.org/officeDocument/2006/relationships/image" Target="../media/image75.png"/><Relationship Id="rId110" Type="http://schemas.openxmlformats.org/officeDocument/2006/relationships/image" Target="../media/image96.jpeg"/><Relationship Id="rId115" Type="http://schemas.openxmlformats.org/officeDocument/2006/relationships/image" Target="../media/image101.jpeg"/><Relationship Id="rId131" Type="http://schemas.openxmlformats.org/officeDocument/2006/relationships/image" Target="../media/image115.png"/><Relationship Id="rId136" Type="http://schemas.openxmlformats.org/officeDocument/2006/relationships/image" Target="../media/image119.jpeg"/><Relationship Id="rId157" Type="http://schemas.openxmlformats.org/officeDocument/2006/relationships/image" Target="../media/image140.jpeg"/><Relationship Id="rId178" Type="http://schemas.openxmlformats.org/officeDocument/2006/relationships/image" Target="../media/image161.jpeg"/><Relationship Id="rId61" Type="http://schemas.openxmlformats.org/officeDocument/2006/relationships/image" Target="../media/image59.jpeg"/><Relationship Id="rId82" Type="http://schemas.microsoft.com/office/2007/relationships/hdphoto" Target="../media/hdphoto10.wdp"/><Relationship Id="rId152" Type="http://schemas.openxmlformats.org/officeDocument/2006/relationships/image" Target="../media/image135.jpeg"/><Relationship Id="rId173" Type="http://schemas.openxmlformats.org/officeDocument/2006/relationships/image" Target="../media/image156.jpeg"/><Relationship Id="rId194" Type="http://schemas.openxmlformats.org/officeDocument/2006/relationships/image" Target="../media/image177.jpeg"/><Relationship Id="rId199" Type="http://schemas.openxmlformats.org/officeDocument/2006/relationships/image" Target="../media/image182.jpeg"/><Relationship Id="rId203" Type="http://schemas.openxmlformats.org/officeDocument/2006/relationships/diagramData" Target="../diagrams/data1.xml"/><Relationship Id="rId208" Type="http://schemas.openxmlformats.org/officeDocument/2006/relationships/image" Target="../media/image187.jpeg"/><Relationship Id="rId229" Type="http://schemas.openxmlformats.org/officeDocument/2006/relationships/image" Target="../media/image208.jpeg"/><Relationship Id="rId19" Type="http://schemas.openxmlformats.org/officeDocument/2006/relationships/image" Target="../media/image19.jpeg"/><Relationship Id="rId224" Type="http://schemas.openxmlformats.org/officeDocument/2006/relationships/image" Target="../media/image203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gif"/><Relationship Id="rId56" Type="http://schemas.openxmlformats.org/officeDocument/2006/relationships/image" Target="../media/image54.jpeg"/><Relationship Id="rId77" Type="http://schemas.openxmlformats.org/officeDocument/2006/relationships/image" Target="../media/image70.png"/><Relationship Id="rId100" Type="http://schemas.openxmlformats.org/officeDocument/2006/relationships/image" Target="../media/image86.jpeg"/><Relationship Id="rId105" Type="http://schemas.openxmlformats.org/officeDocument/2006/relationships/image" Target="../media/image91.jpeg"/><Relationship Id="rId126" Type="http://schemas.openxmlformats.org/officeDocument/2006/relationships/image" Target="../media/image112.png"/><Relationship Id="rId147" Type="http://schemas.openxmlformats.org/officeDocument/2006/relationships/image" Target="../media/image130.jpeg"/><Relationship Id="rId168" Type="http://schemas.openxmlformats.org/officeDocument/2006/relationships/image" Target="../media/image151.jpeg"/><Relationship Id="rId8" Type="http://schemas.openxmlformats.org/officeDocument/2006/relationships/image" Target="../media/image8.jpeg"/><Relationship Id="rId51" Type="http://schemas.openxmlformats.org/officeDocument/2006/relationships/image" Target="../media/image49.jpeg"/><Relationship Id="rId72" Type="http://schemas.microsoft.com/office/2007/relationships/hdphoto" Target="../media/hdphoto5.wdp"/><Relationship Id="rId93" Type="http://schemas.openxmlformats.org/officeDocument/2006/relationships/image" Target="../media/image79.jpeg"/><Relationship Id="rId98" Type="http://schemas.openxmlformats.org/officeDocument/2006/relationships/image" Target="../media/image84.jpeg"/><Relationship Id="rId121" Type="http://schemas.openxmlformats.org/officeDocument/2006/relationships/image" Target="../media/image107.jpeg"/><Relationship Id="rId142" Type="http://schemas.openxmlformats.org/officeDocument/2006/relationships/image" Target="../media/image125.jpeg"/><Relationship Id="rId163" Type="http://schemas.openxmlformats.org/officeDocument/2006/relationships/image" Target="../media/image146.jpeg"/><Relationship Id="rId184" Type="http://schemas.openxmlformats.org/officeDocument/2006/relationships/image" Target="../media/image167.jpeg"/><Relationship Id="rId189" Type="http://schemas.openxmlformats.org/officeDocument/2006/relationships/image" Target="../media/image172.jpeg"/><Relationship Id="rId219" Type="http://schemas.openxmlformats.org/officeDocument/2006/relationships/image" Target="../media/image198.jpeg"/><Relationship Id="rId3" Type="http://schemas.openxmlformats.org/officeDocument/2006/relationships/image" Target="../media/image3.jpeg"/><Relationship Id="rId214" Type="http://schemas.openxmlformats.org/officeDocument/2006/relationships/image" Target="../media/image193.jpeg"/><Relationship Id="rId25" Type="http://schemas.openxmlformats.org/officeDocument/2006/relationships/image" Target="../media/image25.jpeg"/><Relationship Id="rId46" Type="http://schemas.openxmlformats.org/officeDocument/2006/relationships/image" Target="../media/image44.jpeg"/><Relationship Id="rId67" Type="http://schemas.microsoft.com/office/2007/relationships/hdphoto" Target="../media/hdphoto3.wdp"/><Relationship Id="rId116" Type="http://schemas.openxmlformats.org/officeDocument/2006/relationships/image" Target="../media/image102.jpeg"/><Relationship Id="rId137" Type="http://schemas.openxmlformats.org/officeDocument/2006/relationships/image" Target="../media/image120.jpeg"/><Relationship Id="rId158" Type="http://schemas.openxmlformats.org/officeDocument/2006/relationships/image" Target="../media/image141.jpeg"/><Relationship Id="rId20" Type="http://schemas.openxmlformats.org/officeDocument/2006/relationships/image" Target="../media/image20.jpeg"/><Relationship Id="rId41" Type="http://schemas.openxmlformats.org/officeDocument/2006/relationships/image" Target="../media/image40.jpeg"/><Relationship Id="rId62" Type="http://schemas.openxmlformats.org/officeDocument/2006/relationships/image" Target="../media/image60.jpeg"/><Relationship Id="rId83" Type="http://schemas.openxmlformats.org/officeDocument/2006/relationships/image" Target="../media/image73.png"/><Relationship Id="rId88" Type="http://schemas.microsoft.com/office/2007/relationships/hdphoto" Target="../media/hdphoto13.wdp"/><Relationship Id="rId111" Type="http://schemas.openxmlformats.org/officeDocument/2006/relationships/image" Target="../media/image97.jpeg"/><Relationship Id="rId132" Type="http://schemas.microsoft.com/office/2007/relationships/hdphoto" Target="../media/hdphoto17.wdp"/><Relationship Id="rId153" Type="http://schemas.openxmlformats.org/officeDocument/2006/relationships/image" Target="../media/image136.jpeg"/><Relationship Id="rId174" Type="http://schemas.openxmlformats.org/officeDocument/2006/relationships/image" Target="../media/image157.jpeg"/><Relationship Id="rId179" Type="http://schemas.openxmlformats.org/officeDocument/2006/relationships/image" Target="../media/image162.jpeg"/><Relationship Id="rId195" Type="http://schemas.openxmlformats.org/officeDocument/2006/relationships/image" Target="../media/image178.jpeg"/><Relationship Id="rId209" Type="http://schemas.openxmlformats.org/officeDocument/2006/relationships/image" Target="../media/image188.jpeg"/><Relationship Id="rId190" Type="http://schemas.openxmlformats.org/officeDocument/2006/relationships/image" Target="../media/image173.jpeg"/><Relationship Id="rId204" Type="http://schemas.openxmlformats.org/officeDocument/2006/relationships/diagramLayout" Target="../diagrams/layout1.xml"/><Relationship Id="rId220" Type="http://schemas.openxmlformats.org/officeDocument/2006/relationships/image" Target="../media/image199.jpeg"/><Relationship Id="rId225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5.jpeg"/><Relationship Id="rId106" Type="http://schemas.openxmlformats.org/officeDocument/2006/relationships/image" Target="../media/image92.jpeg"/><Relationship Id="rId127" Type="http://schemas.microsoft.com/office/2007/relationships/hdphoto" Target="../media/hdphoto15.wdp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0.jpeg"/><Relationship Id="rId73" Type="http://schemas.openxmlformats.org/officeDocument/2006/relationships/image" Target="../media/image68.png"/><Relationship Id="rId78" Type="http://schemas.microsoft.com/office/2007/relationships/hdphoto" Target="../media/hdphoto8.wdp"/><Relationship Id="rId94" Type="http://schemas.openxmlformats.org/officeDocument/2006/relationships/image" Target="../media/image80.jpeg"/><Relationship Id="rId99" Type="http://schemas.openxmlformats.org/officeDocument/2006/relationships/image" Target="../media/image85.jpeg"/><Relationship Id="rId101" Type="http://schemas.openxmlformats.org/officeDocument/2006/relationships/image" Target="../media/image87.png"/><Relationship Id="rId122" Type="http://schemas.openxmlformats.org/officeDocument/2006/relationships/image" Target="../media/image108.jpeg"/><Relationship Id="rId143" Type="http://schemas.openxmlformats.org/officeDocument/2006/relationships/image" Target="../media/image126.jpeg"/><Relationship Id="rId148" Type="http://schemas.openxmlformats.org/officeDocument/2006/relationships/image" Target="../media/image131.jpeg"/><Relationship Id="rId164" Type="http://schemas.openxmlformats.org/officeDocument/2006/relationships/image" Target="../media/image147.jpeg"/><Relationship Id="rId169" Type="http://schemas.openxmlformats.org/officeDocument/2006/relationships/image" Target="../media/image152.jpeg"/><Relationship Id="rId185" Type="http://schemas.openxmlformats.org/officeDocument/2006/relationships/image" Target="../media/image16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63.jpeg"/><Relationship Id="rId210" Type="http://schemas.openxmlformats.org/officeDocument/2006/relationships/image" Target="../media/image189.jpeg"/><Relationship Id="rId215" Type="http://schemas.openxmlformats.org/officeDocument/2006/relationships/image" Target="../media/image194.jpeg"/><Relationship Id="rId26" Type="http://schemas.openxmlformats.org/officeDocument/2006/relationships/image" Target="../media/image26.jpeg"/><Relationship Id="rId47" Type="http://schemas.openxmlformats.org/officeDocument/2006/relationships/image" Target="../media/image45.jpeg"/><Relationship Id="rId68" Type="http://schemas.openxmlformats.org/officeDocument/2006/relationships/image" Target="../media/image65.png"/><Relationship Id="rId89" Type="http://schemas.openxmlformats.org/officeDocument/2006/relationships/image" Target="../media/image76.png"/><Relationship Id="rId112" Type="http://schemas.openxmlformats.org/officeDocument/2006/relationships/image" Target="../media/image98.jpeg"/><Relationship Id="rId133" Type="http://schemas.openxmlformats.org/officeDocument/2006/relationships/image" Target="../media/image116.jpeg"/><Relationship Id="rId154" Type="http://schemas.openxmlformats.org/officeDocument/2006/relationships/image" Target="../media/image137.jpeg"/><Relationship Id="rId175" Type="http://schemas.openxmlformats.org/officeDocument/2006/relationships/image" Target="../media/image158.jpeg"/><Relationship Id="rId196" Type="http://schemas.openxmlformats.org/officeDocument/2006/relationships/image" Target="../media/image179.jpeg"/><Relationship Id="rId200" Type="http://schemas.openxmlformats.org/officeDocument/2006/relationships/image" Target="../media/image183.png"/><Relationship Id="rId16" Type="http://schemas.openxmlformats.org/officeDocument/2006/relationships/image" Target="../media/image16.jpeg"/><Relationship Id="rId221" Type="http://schemas.openxmlformats.org/officeDocument/2006/relationships/image" Target="../media/image200.jpeg"/><Relationship Id="rId37" Type="http://schemas.openxmlformats.org/officeDocument/2006/relationships/image" Target="../media/image37.jpeg"/><Relationship Id="rId58" Type="http://schemas.openxmlformats.org/officeDocument/2006/relationships/image" Target="../media/image56.jpeg"/><Relationship Id="rId79" Type="http://schemas.openxmlformats.org/officeDocument/2006/relationships/image" Target="../media/image71.png"/><Relationship Id="rId102" Type="http://schemas.openxmlformats.org/officeDocument/2006/relationships/image" Target="../media/image88.jpeg"/><Relationship Id="rId123" Type="http://schemas.openxmlformats.org/officeDocument/2006/relationships/image" Target="../media/image109.jpeg"/><Relationship Id="rId144" Type="http://schemas.openxmlformats.org/officeDocument/2006/relationships/image" Target="../media/image127.jpeg"/><Relationship Id="rId90" Type="http://schemas.microsoft.com/office/2007/relationships/hdphoto" Target="../media/hdphoto14.wdp"/><Relationship Id="rId165" Type="http://schemas.openxmlformats.org/officeDocument/2006/relationships/image" Target="../media/image148.jpeg"/><Relationship Id="rId186" Type="http://schemas.openxmlformats.org/officeDocument/2006/relationships/image" Target="../media/image169.jpeg"/><Relationship Id="rId211" Type="http://schemas.openxmlformats.org/officeDocument/2006/relationships/image" Target="../media/image19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7</xdr:row>
      <xdr:rowOff>38100</xdr:rowOff>
    </xdr:from>
    <xdr:to>
      <xdr:col>5</xdr:col>
      <xdr:colOff>1066800</xdr:colOff>
      <xdr:row>10</xdr:row>
      <xdr:rowOff>19050</xdr:rowOff>
    </xdr:to>
    <xdr:pic>
      <xdr:nvPicPr>
        <xdr:cNvPr id="241" name="shape7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2266950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10</xdr:row>
      <xdr:rowOff>57150</xdr:rowOff>
    </xdr:from>
    <xdr:to>
      <xdr:col>5</xdr:col>
      <xdr:colOff>1066800</xdr:colOff>
      <xdr:row>12</xdr:row>
      <xdr:rowOff>133350</xdr:rowOff>
    </xdr:to>
    <xdr:pic>
      <xdr:nvPicPr>
        <xdr:cNvPr id="242" name="shape7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2914650"/>
          <a:ext cx="1047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0</xdr:colOff>
      <xdr:row>2</xdr:row>
      <xdr:rowOff>0</xdr:rowOff>
    </xdr:from>
    <xdr:ext cx="184731" cy="264560"/>
    <xdr:sp macro="" textlink="">
      <xdr:nvSpPr>
        <xdr:cNvPr id="42" name="TextBox 41"/>
        <xdr:cNvSpPr txBox="1"/>
      </xdr:nvSpPr>
      <xdr:spPr>
        <a:xfrm>
          <a:off x="6305550" y="26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5</xdr:col>
      <xdr:colOff>19050</xdr:colOff>
      <xdr:row>4</xdr:row>
      <xdr:rowOff>28575</xdr:rowOff>
    </xdr:from>
    <xdr:to>
      <xdr:col>5</xdr:col>
      <xdr:colOff>1066800</xdr:colOff>
      <xdr:row>7</xdr:row>
      <xdr:rowOff>9525</xdr:rowOff>
    </xdr:to>
    <xdr:pic>
      <xdr:nvPicPr>
        <xdr:cNvPr id="240" name="shape7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1628775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114299</xdr:colOff>
      <xdr:row>40</xdr:row>
      <xdr:rowOff>0</xdr:rowOff>
    </xdr:from>
    <xdr:to>
      <xdr:col>5</xdr:col>
      <xdr:colOff>914398</xdr:colOff>
      <xdr:row>43</xdr:row>
      <xdr:rowOff>28575</xdr:rowOff>
    </xdr:to>
    <xdr:pic>
      <xdr:nvPicPr>
        <xdr:cNvPr id="244" name="shape6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4" y="5124450"/>
          <a:ext cx="800099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117476</xdr:colOff>
      <xdr:row>43</xdr:row>
      <xdr:rowOff>38102</xdr:rowOff>
    </xdr:from>
    <xdr:to>
      <xdr:col>5</xdr:col>
      <xdr:colOff>914400</xdr:colOff>
      <xdr:row>45</xdr:row>
      <xdr:rowOff>252488</xdr:rowOff>
    </xdr:to>
    <xdr:pic>
      <xdr:nvPicPr>
        <xdr:cNvPr id="245" name="shape6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5401" y="5753102"/>
          <a:ext cx="796924" cy="595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19</xdr:row>
      <xdr:rowOff>38099</xdr:rowOff>
    </xdr:from>
    <xdr:to>
      <xdr:col>5</xdr:col>
      <xdr:colOff>849208</xdr:colOff>
      <xdr:row>20</xdr:row>
      <xdr:rowOff>238125</xdr:rowOff>
    </xdr:to>
    <xdr:pic>
      <xdr:nvPicPr>
        <xdr:cNvPr id="246" name="shape7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4905374"/>
          <a:ext cx="601558" cy="466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21</xdr:row>
      <xdr:rowOff>9524</xdr:rowOff>
    </xdr:from>
    <xdr:to>
      <xdr:col>5</xdr:col>
      <xdr:colOff>858265</xdr:colOff>
      <xdr:row>22</xdr:row>
      <xdr:rowOff>228600</xdr:rowOff>
    </xdr:to>
    <xdr:pic>
      <xdr:nvPicPr>
        <xdr:cNvPr id="247" name="shape7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5410199"/>
          <a:ext cx="62014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54</xdr:row>
      <xdr:rowOff>9524</xdr:rowOff>
    </xdr:from>
    <xdr:to>
      <xdr:col>5</xdr:col>
      <xdr:colOff>1066800</xdr:colOff>
      <xdr:row>57</xdr:row>
      <xdr:rowOff>9525</xdr:rowOff>
    </xdr:to>
    <xdr:pic>
      <xdr:nvPicPr>
        <xdr:cNvPr id="248" name="shape8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16040099"/>
          <a:ext cx="1047750" cy="685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248255</xdr:colOff>
      <xdr:row>87</xdr:row>
      <xdr:rowOff>57150</xdr:rowOff>
    </xdr:from>
    <xdr:to>
      <xdr:col>5</xdr:col>
      <xdr:colOff>837594</xdr:colOff>
      <xdr:row>87</xdr:row>
      <xdr:rowOff>523877</xdr:rowOff>
    </xdr:to>
    <xdr:pic>
      <xdr:nvPicPr>
        <xdr:cNvPr id="255" name="shape5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567486" y="25084694"/>
          <a:ext cx="466727" cy="589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78</xdr:row>
      <xdr:rowOff>266700</xdr:rowOff>
    </xdr:from>
    <xdr:to>
      <xdr:col>5</xdr:col>
      <xdr:colOff>495301</xdr:colOff>
      <xdr:row>80</xdr:row>
      <xdr:rowOff>133350</xdr:rowOff>
    </xdr:to>
    <xdr:pic>
      <xdr:nvPicPr>
        <xdr:cNvPr id="256" name="shape18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23250525"/>
          <a:ext cx="42862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571500</xdr:colOff>
      <xdr:row>78</xdr:row>
      <xdr:rowOff>266701</xdr:rowOff>
    </xdr:from>
    <xdr:to>
      <xdr:col>5</xdr:col>
      <xdr:colOff>1038225</xdr:colOff>
      <xdr:row>80</xdr:row>
      <xdr:rowOff>152400</xdr:rowOff>
    </xdr:to>
    <xdr:pic>
      <xdr:nvPicPr>
        <xdr:cNvPr id="257" name="shape18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23250526"/>
          <a:ext cx="466725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80</xdr:row>
      <xdr:rowOff>160338</xdr:rowOff>
    </xdr:from>
    <xdr:to>
      <xdr:col>5</xdr:col>
      <xdr:colOff>495659</xdr:colOff>
      <xdr:row>82</xdr:row>
      <xdr:rowOff>142875</xdr:rowOff>
    </xdr:to>
    <xdr:pic>
      <xdr:nvPicPr>
        <xdr:cNvPr id="258" name="shape18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23648988"/>
          <a:ext cx="448034" cy="439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582282</xdr:colOff>
      <xdr:row>80</xdr:row>
      <xdr:rowOff>171450</xdr:rowOff>
    </xdr:from>
    <xdr:to>
      <xdr:col>5</xdr:col>
      <xdr:colOff>1028699</xdr:colOff>
      <xdr:row>82</xdr:row>
      <xdr:rowOff>152400</xdr:rowOff>
    </xdr:to>
    <xdr:pic>
      <xdr:nvPicPr>
        <xdr:cNvPr id="259" name="shape18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0207" y="23660100"/>
          <a:ext cx="446417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82</xdr:row>
      <xdr:rowOff>169293</xdr:rowOff>
    </xdr:from>
    <xdr:to>
      <xdr:col>5</xdr:col>
      <xdr:colOff>495300</xdr:colOff>
      <xdr:row>84</xdr:row>
      <xdr:rowOff>142875</xdr:rowOff>
    </xdr:to>
    <xdr:pic>
      <xdr:nvPicPr>
        <xdr:cNvPr id="260" name="shape18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24115143"/>
          <a:ext cx="447675" cy="430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561975</xdr:colOff>
      <xdr:row>82</xdr:row>
      <xdr:rowOff>168804</xdr:rowOff>
    </xdr:from>
    <xdr:to>
      <xdr:col>5</xdr:col>
      <xdr:colOff>1028700</xdr:colOff>
      <xdr:row>84</xdr:row>
      <xdr:rowOff>152400</xdr:rowOff>
    </xdr:to>
    <xdr:pic>
      <xdr:nvPicPr>
        <xdr:cNvPr id="261" name="shape18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24209904"/>
          <a:ext cx="466725" cy="440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38101</xdr:colOff>
      <xdr:row>84</xdr:row>
      <xdr:rowOff>192297</xdr:rowOff>
    </xdr:from>
    <xdr:to>
      <xdr:col>5</xdr:col>
      <xdr:colOff>495301</xdr:colOff>
      <xdr:row>86</xdr:row>
      <xdr:rowOff>209550</xdr:rowOff>
    </xdr:to>
    <xdr:pic>
      <xdr:nvPicPr>
        <xdr:cNvPr id="262" name="shape18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6" y="24595347"/>
          <a:ext cx="457200" cy="474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571500</xdr:colOff>
      <xdr:row>84</xdr:row>
      <xdr:rowOff>191560</xdr:rowOff>
    </xdr:from>
    <xdr:to>
      <xdr:col>5</xdr:col>
      <xdr:colOff>1028700</xdr:colOff>
      <xdr:row>86</xdr:row>
      <xdr:rowOff>200026</xdr:rowOff>
    </xdr:to>
    <xdr:pic>
      <xdr:nvPicPr>
        <xdr:cNvPr id="263" name="shape18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24594610"/>
          <a:ext cx="457200" cy="465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101</xdr:row>
      <xdr:rowOff>161924</xdr:rowOff>
    </xdr:from>
    <xdr:to>
      <xdr:col>5</xdr:col>
      <xdr:colOff>561975</xdr:colOff>
      <xdr:row>103</xdr:row>
      <xdr:rowOff>247649</xdr:rowOff>
    </xdr:to>
    <xdr:pic>
      <xdr:nvPicPr>
        <xdr:cNvPr id="264" name="shape19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31556324"/>
          <a:ext cx="514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533400</xdr:colOff>
      <xdr:row>101</xdr:row>
      <xdr:rowOff>161925</xdr:rowOff>
    </xdr:from>
    <xdr:to>
      <xdr:col>5</xdr:col>
      <xdr:colOff>1047750</xdr:colOff>
      <xdr:row>104</xdr:row>
      <xdr:rowOff>0</xdr:rowOff>
    </xdr:to>
    <xdr:pic>
      <xdr:nvPicPr>
        <xdr:cNvPr id="265" name="shape19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31556325"/>
          <a:ext cx="514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104</xdr:row>
      <xdr:rowOff>9525</xdr:rowOff>
    </xdr:from>
    <xdr:to>
      <xdr:col>5</xdr:col>
      <xdr:colOff>552450</xdr:colOff>
      <xdr:row>106</xdr:row>
      <xdr:rowOff>142875</xdr:rowOff>
    </xdr:to>
    <xdr:pic>
      <xdr:nvPicPr>
        <xdr:cNvPr id="266" name="shape19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34518600"/>
          <a:ext cx="5143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552450</xdr:colOff>
      <xdr:row>104</xdr:row>
      <xdr:rowOff>9525</xdr:rowOff>
    </xdr:from>
    <xdr:to>
      <xdr:col>5</xdr:col>
      <xdr:colOff>1057275</xdr:colOff>
      <xdr:row>106</xdr:row>
      <xdr:rowOff>142875</xdr:rowOff>
    </xdr:to>
    <xdr:pic>
      <xdr:nvPicPr>
        <xdr:cNvPr id="267" name="shape19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518600"/>
          <a:ext cx="504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57151</xdr:colOff>
      <xdr:row>122</xdr:row>
      <xdr:rowOff>95250</xdr:rowOff>
    </xdr:from>
    <xdr:to>
      <xdr:col>5</xdr:col>
      <xdr:colOff>1047751</xdr:colOff>
      <xdr:row>125</xdr:row>
      <xdr:rowOff>103831</xdr:rowOff>
    </xdr:to>
    <xdr:pic>
      <xdr:nvPicPr>
        <xdr:cNvPr id="269" name="shape6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6" y="40795575"/>
          <a:ext cx="990600" cy="580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125</xdr:row>
      <xdr:rowOff>171450</xdr:rowOff>
    </xdr:from>
    <xdr:to>
      <xdr:col>5</xdr:col>
      <xdr:colOff>1035050</xdr:colOff>
      <xdr:row>128</xdr:row>
      <xdr:rowOff>133350</xdr:rowOff>
    </xdr:to>
    <xdr:pic>
      <xdr:nvPicPr>
        <xdr:cNvPr id="270" name="shape6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41443275"/>
          <a:ext cx="977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59805</xdr:colOff>
      <xdr:row>128</xdr:row>
      <xdr:rowOff>238125</xdr:rowOff>
    </xdr:from>
    <xdr:to>
      <xdr:col>5</xdr:col>
      <xdr:colOff>1047750</xdr:colOff>
      <xdr:row>131</xdr:row>
      <xdr:rowOff>0</xdr:rowOff>
    </xdr:to>
    <xdr:pic>
      <xdr:nvPicPr>
        <xdr:cNvPr id="271" name="shape6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7730" y="42081450"/>
          <a:ext cx="98794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185737</xdr:colOff>
      <xdr:row>131</xdr:row>
      <xdr:rowOff>71438</xdr:rowOff>
    </xdr:from>
    <xdr:to>
      <xdr:col>5</xdr:col>
      <xdr:colOff>823912</xdr:colOff>
      <xdr:row>131</xdr:row>
      <xdr:rowOff>642938</xdr:rowOff>
    </xdr:to>
    <xdr:pic>
      <xdr:nvPicPr>
        <xdr:cNvPr id="272" name="shape6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286500" y="24555450"/>
          <a:ext cx="5715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133</xdr:row>
      <xdr:rowOff>219075</xdr:rowOff>
    </xdr:from>
    <xdr:to>
      <xdr:col>5</xdr:col>
      <xdr:colOff>1076325</xdr:colOff>
      <xdr:row>134</xdr:row>
      <xdr:rowOff>400050</xdr:rowOff>
    </xdr:to>
    <xdr:pic>
      <xdr:nvPicPr>
        <xdr:cNvPr id="284" name="shape5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45491400"/>
          <a:ext cx="10572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63</xdr:row>
      <xdr:rowOff>142875</xdr:rowOff>
    </xdr:from>
    <xdr:to>
      <xdr:col>5</xdr:col>
      <xdr:colOff>523875</xdr:colOff>
      <xdr:row>64</xdr:row>
      <xdr:rowOff>180975</xdr:rowOff>
    </xdr:to>
    <xdr:pic>
      <xdr:nvPicPr>
        <xdr:cNvPr id="52" name="shape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58115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542925</xdr:colOff>
      <xdr:row>63</xdr:row>
      <xdr:rowOff>152400</xdr:rowOff>
    </xdr:from>
    <xdr:to>
      <xdr:col>5</xdr:col>
      <xdr:colOff>1066800</xdr:colOff>
      <xdr:row>64</xdr:row>
      <xdr:rowOff>180975</xdr:rowOff>
    </xdr:to>
    <xdr:pic>
      <xdr:nvPicPr>
        <xdr:cNvPr id="53" name="shape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1590675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57</xdr:row>
      <xdr:rowOff>28576</xdr:rowOff>
    </xdr:from>
    <xdr:to>
      <xdr:col>5</xdr:col>
      <xdr:colOff>1066800</xdr:colOff>
      <xdr:row>59</xdr:row>
      <xdr:rowOff>209550</xdr:rowOff>
    </xdr:to>
    <xdr:pic>
      <xdr:nvPicPr>
        <xdr:cNvPr id="60" name="shape7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16744951"/>
          <a:ext cx="1047750" cy="65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37</xdr:row>
      <xdr:rowOff>142875</xdr:rowOff>
    </xdr:from>
    <xdr:to>
      <xdr:col>5</xdr:col>
      <xdr:colOff>523875</xdr:colOff>
      <xdr:row>38</xdr:row>
      <xdr:rowOff>180975</xdr:rowOff>
    </xdr:to>
    <xdr:pic>
      <xdr:nvPicPr>
        <xdr:cNvPr id="65" name="shape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196215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542925</xdr:colOff>
      <xdr:row>37</xdr:row>
      <xdr:rowOff>152400</xdr:rowOff>
    </xdr:from>
    <xdr:to>
      <xdr:col>5</xdr:col>
      <xdr:colOff>1066800</xdr:colOff>
      <xdr:row>38</xdr:row>
      <xdr:rowOff>180975</xdr:rowOff>
    </xdr:to>
    <xdr:pic>
      <xdr:nvPicPr>
        <xdr:cNvPr id="66" name="shape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71675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76</xdr:row>
      <xdr:rowOff>142875</xdr:rowOff>
    </xdr:from>
    <xdr:to>
      <xdr:col>5</xdr:col>
      <xdr:colOff>523875</xdr:colOff>
      <xdr:row>77</xdr:row>
      <xdr:rowOff>180975</xdr:rowOff>
    </xdr:to>
    <xdr:pic>
      <xdr:nvPicPr>
        <xdr:cNvPr id="67" name="shape7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1158240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542925</xdr:colOff>
      <xdr:row>76</xdr:row>
      <xdr:rowOff>152400</xdr:rowOff>
    </xdr:from>
    <xdr:to>
      <xdr:col>5</xdr:col>
      <xdr:colOff>1066800</xdr:colOff>
      <xdr:row>77</xdr:row>
      <xdr:rowOff>180975</xdr:rowOff>
    </xdr:to>
    <xdr:pic>
      <xdr:nvPicPr>
        <xdr:cNvPr id="68" name="shape7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1591925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210156</xdr:colOff>
      <xdr:row>97</xdr:row>
      <xdr:rowOff>123221</xdr:rowOff>
    </xdr:from>
    <xdr:to>
      <xdr:col>5</xdr:col>
      <xdr:colOff>799495</xdr:colOff>
      <xdr:row>97</xdr:row>
      <xdr:rowOff>485170</xdr:rowOff>
    </xdr:to>
    <xdr:pic>
      <xdr:nvPicPr>
        <xdr:cNvPr id="69" name="shape5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591301" y="19802476"/>
          <a:ext cx="361949" cy="589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714375</xdr:colOff>
      <xdr:row>27</xdr:row>
      <xdr:rowOff>352425</xdr:rowOff>
    </xdr:from>
    <xdr:to>
      <xdr:col>4</xdr:col>
      <xdr:colOff>739636</xdr:colOff>
      <xdr:row>29</xdr:row>
      <xdr:rowOff>171336</xdr:rowOff>
    </xdr:to>
    <xdr:sp macro="" textlink="">
      <xdr:nvSpPr>
        <xdr:cNvPr id="63" name="shape138"/>
        <xdr:cNvSpPr/>
      </xdr:nvSpPr>
      <xdr:spPr>
        <a:xfrm>
          <a:off x="3667125" y="13249275"/>
          <a:ext cx="806311" cy="47613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3</xdr:col>
      <xdr:colOff>714375</xdr:colOff>
      <xdr:row>65</xdr:row>
      <xdr:rowOff>323850</xdr:rowOff>
    </xdr:from>
    <xdr:to>
      <xdr:col>4</xdr:col>
      <xdr:colOff>739636</xdr:colOff>
      <xdr:row>67</xdr:row>
      <xdr:rowOff>37986</xdr:rowOff>
    </xdr:to>
    <xdr:sp macro="" textlink="">
      <xdr:nvSpPr>
        <xdr:cNvPr id="70" name="shape138"/>
        <xdr:cNvSpPr/>
      </xdr:nvSpPr>
      <xdr:spPr>
        <a:xfrm>
          <a:off x="3667125" y="21564600"/>
          <a:ext cx="806311" cy="3523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1790700</xdr:colOff>
      <xdr:row>95</xdr:row>
      <xdr:rowOff>266700</xdr:rowOff>
    </xdr:from>
    <xdr:to>
      <xdr:col>5</xdr:col>
      <xdr:colOff>72886</xdr:colOff>
      <xdr:row>97</xdr:row>
      <xdr:rowOff>76086</xdr:rowOff>
    </xdr:to>
    <xdr:sp macro="" textlink="">
      <xdr:nvSpPr>
        <xdr:cNvPr id="71" name="shape138"/>
        <xdr:cNvSpPr/>
      </xdr:nvSpPr>
      <xdr:spPr>
        <a:xfrm>
          <a:off x="5524500" y="31442025"/>
          <a:ext cx="806311" cy="3808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1790700</xdr:colOff>
      <xdr:row>90</xdr:row>
      <xdr:rowOff>466725</xdr:rowOff>
    </xdr:from>
    <xdr:to>
      <xdr:col>5</xdr:col>
      <xdr:colOff>72886</xdr:colOff>
      <xdr:row>91</xdr:row>
      <xdr:rowOff>85611</xdr:rowOff>
    </xdr:to>
    <xdr:sp macro="" textlink="">
      <xdr:nvSpPr>
        <xdr:cNvPr id="72" name="shape138"/>
        <xdr:cNvSpPr/>
      </xdr:nvSpPr>
      <xdr:spPr>
        <a:xfrm>
          <a:off x="5524500" y="29737050"/>
          <a:ext cx="806311" cy="3808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1790700</xdr:colOff>
      <xdr:row>110</xdr:row>
      <xdr:rowOff>552450</xdr:rowOff>
    </xdr:from>
    <xdr:to>
      <xdr:col>5</xdr:col>
      <xdr:colOff>72886</xdr:colOff>
      <xdr:row>112</xdr:row>
      <xdr:rowOff>28461</xdr:rowOff>
    </xdr:to>
    <xdr:sp macro="" textlink="">
      <xdr:nvSpPr>
        <xdr:cNvPr id="73" name="shape138"/>
        <xdr:cNvSpPr/>
      </xdr:nvSpPr>
      <xdr:spPr>
        <a:xfrm>
          <a:off x="5524500" y="37652325"/>
          <a:ext cx="806311" cy="52376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3</xdr:col>
      <xdr:colOff>723900</xdr:colOff>
      <xdr:row>110</xdr:row>
      <xdr:rowOff>790575</xdr:rowOff>
    </xdr:from>
    <xdr:to>
      <xdr:col>4</xdr:col>
      <xdr:colOff>749161</xdr:colOff>
      <xdr:row>112</xdr:row>
      <xdr:rowOff>37986</xdr:rowOff>
    </xdr:to>
    <xdr:sp macro="" textlink="">
      <xdr:nvSpPr>
        <xdr:cNvPr id="74" name="shape138"/>
        <xdr:cNvSpPr/>
      </xdr:nvSpPr>
      <xdr:spPr>
        <a:xfrm>
          <a:off x="3676650" y="37890450"/>
          <a:ext cx="806311" cy="29516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1076325</xdr:colOff>
      <xdr:row>3</xdr:row>
      <xdr:rowOff>19050</xdr:rowOff>
    </xdr:from>
    <xdr:to>
      <xdr:col>8</xdr:col>
      <xdr:colOff>409575</xdr:colOff>
      <xdr:row>3</xdr:row>
      <xdr:rowOff>257175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134302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1066800</xdr:colOff>
      <xdr:row>39</xdr:row>
      <xdr:rowOff>76200</xdr:rowOff>
    </xdr:from>
    <xdr:to>
      <xdr:col>8</xdr:col>
      <xdr:colOff>400050</xdr:colOff>
      <xdr:row>39</xdr:row>
      <xdr:rowOff>314325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725" y="626745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27</xdr:row>
      <xdr:rowOff>76200</xdr:rowOff>
    </xdr:from>
    <xdr:to>
      <xdr:col>8</xdr:col>
      <xdr:colOff>409575</xdr:colOff>
      <xdr:row>27</xdr:row>
      <xdr:rowOff>314325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12734925"/>
          <a:ext cx="2257425" cy="238125"/>
        </a:xfrm>
        <a:prstGeom prst="rect">
          <a:avLst/>
        </a:prstGeom>
      </xdr:spPr>
    </xdr:pic>
    <xdr:clientData/>
  </xdr:twoCellAnchor>
  <xdr:twoCellAnchor>
    <xdr:from>
      <xdr:col>5</xdr:col>
      <xdr:colOff>47625</xdr:colOff>
      <xdr:row>48</xdr:row>
      <xdr:rowOff>133350</xdr:rowOff>
    </xdr:from>
    <xdr:to>
      <xdr:col>5</xdr:col>
      <xdr:colOff>523875</xdr:colOff>
      <xdr:row>49</xdr:row>
      <xdr:rowOff>171450</xdr:rowOff>
    </xdr:to>
    <xdr:pic>
      <xdr:nvPicPr>
        <xdr:cNvPr id="81" name="shape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229475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542925</xdr:colOff>
      <xdr:row>48</xdr:row>
      <xdr:rowOff>142875</xdr:rowOff>
    </xdr:from>
    <xdr:to>
      <xdr:col>5</xdr:col>
      <xdr:colOff>1066800</xdr:colOff>
      <xdr:row>49</xdr:row>
      <xdr:rowOff>171450</xdr:rowOff>
    </xdr:to>
    <xdr:pic>
      <xdr:nvPicPr>
        <xdr:cNvPr id="82" name="shape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239000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210156</xdr:colOff>
      <xdr:row>120</xdr:row>
      <xdr:rowOff>123221</xdr:rowOff>
    </xdr:from>
    <xdr:to>
      <xdr:col>5</xdr:col>
      <xdr:colOff>799495</xdr:colOff>
      <xdr:row>120</xdr:row>
      <xdr:rowOff>485170</xdr:rowOff>
    </xdr:to>
    <xdr:pic>
      <xdr:nvPicPr>
        <xdr:cNvPr id="87" name="shape5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581776" y="21069301"/>
          <a:ext cx="361949" cy="589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1076325</xdr:colOff>
      <xdr:row>50</xdr:row>
      <xdr:rowOff>19050</xdr:rowOff>
    </xdr:from>
    <xdr:to>
      <xdr:col>8</xdr:col>
      <xdr:colOff>409575</xdr:colOff>
      <xdr:row>50</xdr:row>
      <xdr:rowOff>257175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1493520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65</xdr:row>
      <xdr:rowOff>66675</xdr:rowOff>
    </xdr:from>
    <xdr:to>
      <xdr:col>8</xdr:col>
      <xdr:colOff>409575</xdr:colOff>
      <xdr:row>65</xdr:row>
      <xdr:rowOff>304800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2119312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78</xdr:row>
      <xdr:rowOff>19050</xdr:rowOff>
    </xdr:from>
    <xdr:to>
      <xdr:col>8</xdr:col>
      <xdr:colOff>409575</xdr:colOff>
      <xdr:row>78</xdr:row>
      <xdr:rowOff>257175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2345055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88</xdr:row>
      <xdr:rowOff>104775</xdr:rowOff>
    </xdr:from>
    <xdr:to>
      <xdr:col>8</xdr:col>
      <xdr:colOff>409575</xdr:colOff>
      <xdr:row>88</xdr:row>
      <xdr:rowOff>342900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2803207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1066800</xdr:colOff>
      <xdr:row>98</xdr:row>
      <xdr:rowOff>19050</xdr:rowOff>
    </xdr:from>
    <xdr:to>
      <xdr:col>8</xdr:col>
      <xdr:colOff>400050</xdr:colOff>
      <xdr:row>98</xdr:row>
      <xdr:rowOff>257175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725" y="2612707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108</xdr:row>
      <xdr:rowOff>85725</xdr:rowOff>
    </xdr:from>
    <xdr:to>
      <xdr:col>8</xdr:col>
      <xdr:colOff>409575</xdr:colOff>
      <xdr:row>108</xdr:row>
      <xdr:rowOff>323850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3580447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121</xdr:row>
      <xdr:rowOff>19050</xdr:rowOff>
    </xdr:from>
    <xdr:to>
      <xdr:col>8</xdr:col>
      <xdr:colOff>409575</xdr:colOff>
      <xdr:row>121</xdr:row>
      <xdr:rowOff>257175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3645217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132</xdr:row>
      <xdr:rowOff>19050</xdr:rowOff>
    </xdr:from>
    <xdr:to>
      <xdr:col>8</xdr:col>
      <xdr:colOff>409575</xdr:colOff>
      <xdr:row>132</xdr:row>
      <xdr:rowOff>257175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45558075"/>
          <a:ext cx="2257425" cy="238125"/>
        </a:xfrm>
        <a:prstGeom prst="rect">
          <a:avLst/>
        </a:prstGeom>
      </xdr:spPr>
    </xdr:pic>
    <xdr:clientData/>
  </xdr:twoCellAnchor>
  <xdr:twoCellAnchor>
    <xdr:from>
      <xdr:col>5</xdr:col>
      <xdr:colOff>47625</xdr:colOff>
      <xdr:row>46</xdr:row>
      <xdr:rowOff>133350</xdr:rowOff>
    </xdr:from>
    <xdr:to>
      <xdr:col>5</xdr:col>
      <xdr:colOff>523875</xdr:colOff>
      <xdr:row>47</xdr:row>
      <xdr:rowOff>171450</xdr:rowOff>
    </xdr:to>
    <xdr:pic>
      <xdr:nvPicPr>
        <xdr:cNvPr id="80" name="shape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505575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542925</xdr:colOff>
      <xdr:row>46</xdr:row>
      <xdr:rowOff>142875</xdr:rowOff>
    </xdr:from>
    <xdr:to>
      <xdr:col>5</xdr:col>
      <xdr:colOff>1066800</xdr:colOff>
      <xdr:row>47</xdr:row>
      <xdr:rowOff>171450</xdr:rowOff>
    </xdr:to>
    <xdr:pic>
      <xdr:nvPicPr>
        <xdr:cNvPr id="83" name="shape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15100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35</xdr:row>
      <xdr:rowOff>142875</xdr:rowOff>
    </xdr:from>
    <xdr:to>
      <xdr:col>5</xdr:col>
      <xdr:colOff>523875</xdr:colOff>
      <xdr:row>36</xdr:row>
      <xdr:rowOff>180975</xdr:rowOff>
    </xdr:to>
    <xdr:pic>
      <xdr:nvPicPr>
        <xdr:cNvPr id="98" name="shape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9725025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542925</xdr:colOff>
      <xdr:row>35</xdr:row>
      <xdr:rowOff>152400</xdr:rowOff>
    </xdr:from>
    <xdr:to>
      <xdr:col>5</xdr:col>
      <xdr:colOff>1066800</xdr:colOff>
      <xdr:row>36</xdr:row>
      <xdr:rowOff>180975</xdr:rowOff>
    </xdr:to>
    <xdr:pic>
      <xdr:nvPicPr>
        <xdr:cNvPr id="100" name="shape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34550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61</xdr:row>
      <xdr:rowOff>142875</xdr:rowOff>
    </xdr:from>
    <xdr:to>
      <xdr:col>5</xdr:col>
      <xdr:colOff>523875</xdr:colOff>
      <xdr:row>62</xdr:row>
      <xdr:rowOff>180975</xdr:rowOff>
    </xdr:to>
    <xdr:pic>
      <xdr:nvPicPr>
        <xdr:cNvPr id="101" name="shape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318260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542925</xdr:colOff>
      <xdr:row>61</xdr:row>
      <xdr:rowOff>152400</xdr:rowOff>
    </xdr:from>
    <xdr:to>
      <xdr:col>5</xdr:col>
      <xdr:colOff>1066800</xdr:colOff>
      <xdr:row>62</xdr:row>
      <xdr:rowOff>180975</xdr:rowOff>
    </xdr:to>
    <xdr:pic>
      <xdr:nvPicPr>
        <xdr:cNvPr id="102" name="shape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3192125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74</xdr:row>
      <xdr:rowOff>142875</xdr:rowOff>
    </xdr:from>
    <xdr:to>
      <xdr:col>5</xdr:col>
      <xdr:colOff>523875</xdr:colOff>
      <xdr:row>75</xdr:row>
      <xdr:rowOff>180975</xdr:rowOff>
    </xdr:to>
    <xdr:pic>
      <xdr:nvPicPr>
        <xdr:cNvPr id="103" name="shape7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7764125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542925</xdr:colOff>
      <xdr:row>74</xdr:row>
      <xdr:rowOff>152400</xdr:rowOff>
    </xdr:from>
    <xdr:to>
      <xdr:col>5</xdr:col>
      <xdr:colOff>1066800</xdr:colOff>
      <xdr:row>75</xdr:row>
      <xdr:rowOff>180975</xdr:rowOff>
    </xdr:to>
    <xdr:pic>
      <xdr:nvPicPr>
        <xdr:cNvPr id="104" name="shape7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7773650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104774</xdr:colOff>
      <xdr:row>51</xdr:row>
      <xdr:rowOff>126119</xdr:rowOff>
    </xdr:from>
    <xdr:to>
      <xdr:col>5</xdr:col>
      <xdr:colOff>1009649</xdr:colOff>
      <xdr:row>52</xdr:row>
      <xdr:rowOff>457201</xdr:rowOff>
    </xdr:to>
    <xdr:pic>
      <xdr:nvPicPr>
        <xdr:cNvPr id="105" name="shape18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699" y="15318494"/>
          <a:ext cx="904875" cy="921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37</xdr:row>
      <xdr:rowOff>133350</xdr:rowOff>
    </xdr:from>
    <xdr:to>
      <xdr:col>5</xdr:col>
      <xdr:colOff>523875</xdr:colOff>
      <xdr:row>38</xdr:row>
      <xdr:rowOff>171450</xdr:rowOff>
    </xdr:to>
    <xdr:pic>
      <xdr:nvPicPr>
        <xdr:cNvPr id="117" name="shape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3839825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542925</xdr:colOff>
      <xdr:row>37</xdr:row>
      <xdr:rowOff>142875</xdr:rowOff>
    </xdr:from>
    <xdr:to>
      <xdr:col>5</xdr:col>
      <xdr:colOff>1066800</xdr:colOff>
      <xdr:row>38</xdr:row>
      <xdr:rowOff>171450</xdr:rowOff>
    </xdr:to>
    <xdr:pic>
      <xdr:nvPicPr>
        <xdr:cNvPr id="118" name="shape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3849350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35</xdr:row>
      <xdr:rowOff>133350</xdr:rowOff>
    </xdr:from>
    <xdr:to>
      <xdr:col>5</xdr:col>
      <xdr:colOff>523875</xdr:colOff>
      <xdr:row>36</xdr:row>
      <xdr:rowOff>171450</xdr:rowOff>
    </xdr:to>
    <xdr:pic>
      <xdr:nvPicPr>
        <xdr:cNvPr id="119" name="shape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3115925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542925</xdr:colOff>
      <xdr:row>35</xdr:row>
      <xdr:rowOff>142875</xdr:rowOff>
    </xdr:from>
    <xdr:to>
      <xdr:col>5</xdr:col>
      <xdr:colOff>1066800</xdr:colOff>
      <xdr:row>36</xdr:row>
      <xdr:rowOff>171450</xdr:rowOff>
    </xdr:to>
    <xdr:pic>
      <xdr:nvPicPr>
        <xdr:cNvPr id="120" name="shape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3125450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63</xdr:row>
      <xdr:rowOff>133350</xdr:rowOff>
    </xdr:from>
    <xdr:to>
      <xdr:col>5</xdr:col>
      <xdr:colOff>523875</xdr:colOff>
      <xdr:row>64</xdr:row>
      <xdr:rowOff>171450</xdr:rowOff>
    </xdr:to>
    <xdr:pic>
      <xdr:nvPicPr>
        <xdr:cNvPr id="121" name="shape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857375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542925</xdr:colOff>
      <xdr:row>63</xdr:row>
      <xdr:rowOff>142875</xdr:rowOff>
    </xdr:from>
    <xdr:to>
      <xdr:col>5</xdr:col>
      <xdr:colOff>1066800</xdr:colOff>
      <xdr:row>64</xdr:row>
      <xdr:rowOff>171450</xdr:rowOff>
    </xdr:to>
    <xdr:pic>
      <xdr:nvPicPr>
        <xdr:cNvPr id="122" name="shape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8583275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61</xdr:row>
      <xdr:rowOff>133350</xdr:rowOff>
    </xdr:from>
    <xdr:to>
      <xdr:col>5</xdr:col>
      <xdr:colOff>523875</xdr:colOff>
      <xdr:row>62</xdr:row>
      <xdr:rowOff>171450</xdr:rowOff>
    </xdr:to>
    <xdr:pic>
      <xdr:nvPicPr>
        <xdr:cNvPr id="123" name="shape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784985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542925</xdr:colOff>
      <xdr:row>61</xdr:row>
      <xdr:rowOff>142875</xdr:rowOff>
    </xdr:from>
    <xdr:to>
      <xdr:col>5</xdr:col>
      <xdr:colOff>1066800</xdr:colOff>
      <xdr:row>62</xdr:row>
      <xdr:rowOff>171450</xdr:rowOff>
    </xdr:to>
    <xdr:pic>
      <xdr:nvPicPr>
        <xdr:cNvPr id="124" name="shape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7859375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76</xdr:row>
      <xdr:rowOff>133350</xdr:rowOff>
    </xdr:from>
    <xdr:to>
      <xdr:col>5</xdr:col>
      <xdr:colOff>523875</xdr:colOff>
      <xdr:row>77</xdr:row>
      <xdr:rowOff>171450</xdr:rowOff>
    </xdr:to>
    <xdr:pic>
      <xdr:nvPicPr>
        <xdr:cNvPr id="125" name="shape7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22717125"/>
          <a:ext cx="4762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542925</xdr:colOff>
      <xdr:row>76</xdr:row>
      <xdr:rowOff>142875</xdr:rowOff>
    </xdr:from>
    <xdr:to>
      <xdr:col>5</xdr:col>
      <xdr:colOff>1066800</xdr:colOff>
      <xdr:row>77</xdr:row>
      <xdr:rowOff>171450</xdr:rowOff>
    </xdr:to>
    <xdr:pic>
      <xdr:nvPicPr>
        <xdr:cNvPr id="126" name="shape7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2726650"/>
          <a:ext cx="5238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74</xdr:row>
      <xdr:rowOff>133350</xdr:rowOff>
    </xdr:from>
    <xdr:to>
      <xdr:col>5</xdr:col>
      <xdr:colOff>523875</xdr:colOff>
      <xdr:row>75</xdr:row>
      <xdr:rowOff>171450</xdr:rowOff>
    </xdr:to>
    <xdr:pic>
      <xdr:nvPicPr>
        <xdr:cNvPr id="127" name="shape7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22145625"/>
          <a:ext cx="4762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542925</xdr:colOff>
      <xdr:row>74</xdr:row>
      <xdr:rowOff>142875</xdr:rowOff>
    </xdr:from>
    <xdr:to>
      <xdr:col>5</xdr:col>
      <xdr:colOff>1066800</xdr:colOff>
      <xdr:row>75</xdr:row>
      <xdr:rowOff>171450</xdr:rowOff>
    </xdr:to>
    <xdr:pic>
      <xdr:nvPicPr>
        <xdr:cNvPr id="128" name="shape7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2155150"/>
          <a:ext cx="5238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210156</xdr:colOff>
      <xdr:row>97</xdr:row>
      <xdr:rowOff>123221</xdr:rowOff>
    </xdr:from>
    <xdr:to>
      <xdr:col>5</xdr:col>
      <xdr:colOff>799495</xdr:colOff>
      <xdr:row>97</xdr:row>
      <xdr:rowOff>485170</xdr:rowOff>
    </xdr:to>
    <xdr:pic>
      <xdr:nvPicPr>
        <xdr:cNvPr id="129" name="shape5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581776" y="25555576"/>
          <a:ext cx="361949" cy="589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248255</xdr:colOff>
      <xdr:row>107</xdr:row>
      <xdr:rowOff>56548</xdr:rowOff>
    </xdr:from>
    <xdr:to>
      <xdr:col>5</xdr:col>
      <xdr:colOff>876300</xdr:colOff>
      <xdr:row>107</xdr:row>
      <xdr:rowOff>535866</xdr:rowOff>
    </xdr:to>
    <xdr:pic>
      <xdr:nvPicPr>
        <xdr:cNvPr id="130" name="shape5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580544" y="32862484"/>
          <a:ext cx="479318" cy="628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210156</xdr:colOff>
      <xdr:row>120</xdr:row>
      <xdr:rowOff>123221</xdr:rowOff>
    </xdr:from>
    <xdr:to>
      <xdr:col>5</xdr:col>
      <xdr:colOff>799495</xdr:colOff>
      <xdr:row>120</xdr:row>
      <xdr:rowOff>485170</xdr:rowOff>
    </xdr:to>
    <xdr:pic>
      <xdr:nvPicPr>
        <xdr:cNvPr id="131" name="shape5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581776" y="25555576"/>
          <a:ext cx="361949" cy="589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48</xdr:row>
      <xdr:rowOff>133350</xdr:rowOff>
    </xdr:from>
    <xdr:to>
      <xdr:col>5</xdr:col>
      <xdr:colOff>523875</xdr:colOff>
      <xdr:row>49</xdr:row>
      <xdr:rowOff>171450</xdr:rowOff>
    </xdr:to>
    <xdr:pic>
      <xdr:nvPicPr>
        <xdr:cNvPr id="295" name="shape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34340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48</xdr:row>
      <xdr:rowOff>142875</xdr:rowOff>
    </xdr:from>
    <xdr:to>
      <xdr:col>5</xdr:col>
      <xdr:colOff>1066800</xdr:colOff>
      <xdr:row>49</xdr:row>
      <xdr:rowOff>171450</xdr:rowOff>
    </xdr:to>
    <xdr:pic>
      <xdr:nvPicPr>
        <xdr:cNvPr id="296" name="shape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52925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46</xdr:row>
      <xdr:rowOff>133350</xdr:rowOff>
    </xdr:from>
    <xdr:to>
      <xdr:col>5</xdr:col>
      <xdr:colOff>523875</xdr:colOff>
      <xdr:row>47</xdr:row>
      <xdr:rowOff>171450</xdr:rowOff>
    </xdr:to>
    <xdr:pic>
      <xdr:nvPicPr>
        <xdr:cNvPr id="297" name="shape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361950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46</xdr:row>
      <xdr:rowOff>142875</xdr:rowOff>
    </xdr:from>
    <xdr:to>
      <xdr:col>5</xdr:col>
      <xdr:colOff>1066800</xdr:colOff>
      <xdr:row>47</xdr:row>
      <xdr:rowOff>171450</xdr:rowOff>
    </xdr:to>
    <xdr:pic>
      <xdr:nvPicPr>
        <xdr:cNvPr id="298" name="shape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29025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37</xdr:row>
      <xdr:rowOff>133350</xdr:rowOff>
    </xdr:from>
    <xdr:to>
      <xdr:col>5</xdr:col>
      <xdr:colOff>523875</xdr:colOff>
      <xdr:row>38</xdr:row>
      <xdr:rowOff>171450</xdr:rowOff>
    </xdr:to>
    <xdr:pic>
      <xdr:nvPicPr>
        <xdr:cNvPr id="303" name="shape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34340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37</xdr:row>
      <xdr:rowOff>142875</xdr:rowOff>
    </xdr:from>
    <xdr:to>
      <xdr:col>5</xdr:col>
      <xdr:colOff>1066800</xdr:colOff>
      <xdr:row>38</xdr:row>
      <xdr:rowOff>171450</xdr:rowOff>
    </xdr:to>
    <xdr:pic>
      <xdr:nvPicPr>
        <xdr:cNvPr id="304" name="shape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52925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35</xdr:row>
      <xdr:rowOff>133350</xdr:rowOff>
    </xdr:from>
    <xdr:to>
      <xdr:col>5</xdr:col>
      <xdr:colOff>523875</xdr:colOff>
      <xdr:row>36</xdr:row>
      <xdr:rowOff>171450</xdr:rowOff>
    </xdr:to>
    <xdr:pic>
      <xdr:nvPicPr>
        <xdr:cNvPr id="305" name="shape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361950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35</xdr:row>
      <xdr:rowOff>142875</xdr:rowOff>
    </xdr:from>
    <xdr:to>
      <xdr:col>5</xdr:col>
      <xdr:colOff>1066800</xdr:colOff>
      <xdr:row>36</xdr:row>
      <xdr:rowOff>171450</xdr:rowOff>
    </xdr:to>
    <xdr:pic>
      <xdr:nvPicPr>
        <xdr:cNvPr id="306" name="shape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29025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63</xdr:row>
      <xdr:rowOff>133350</xdr:rowOff>
    </xdr:from>
    <xdr:to>
      <xdr:col>5</xdr:col>
      <xdr:colOff>523875</xdr:colOff>
      <xdr:row>64</xdr:row>
      <xdr:rowOff>171450</xdr:rowOff>
    </xdr:to>
    <xdr:pic>
      <xdr:nvPicPr>
        <xdr:cNvPr id="307" name="shape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34340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63</xdr:row>
      <xdr:rowOff>142875</xdr:rowOff>
    </xdr:from>
    <xdr:to>
      <xdr:col>5</xdr:col>
      <xdr:colOff>1066800</xdr:colOff>
      <xdr:row>64</xdr:row>
      <xdr:rowOff>171450</xdr:rowOff>
    </xdr:to>
    <xdr:pic>
      <xdr:nvPicPr>
        <xdr:cNvPr id="308" name="shape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52925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61</xdr:row>
      <xdr:rowOff>133350</xdr:rowOff>
    </xdr:from>
    <xdr:to>
      <xdr:col>5</xdr:col>
      <xdr:colOff>523875</xdr:colOff>
      <xdr:row>62</xdr:row>
      <xdr:rowOff>171450</xdr:rowOff>
    </xdr:to>
    <xdr:pic>
      <xdr:nvPicPr>
        <xdr:cNvPr id="309" name="shape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361950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61</xdr:row>
      <xdr:rowOff>142875</xdr:rowOff>
    </xdr:from>
    <xdr:to>
      <xdr:col>5</xdr:col>
      <xdr:colOff>1066800</xdr:colOff>
      <xdr:row>62</xdr:row>
      <xdr:rowOff>171450</xdr:rowOff>
    </xdr:to>
    <xdr:pic>
      <xdr:nvPicPr>
        <xdr:cNvPr id="310" name="shape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29025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76</xdr:row>
      <xdr:rowOff>133350</xdr:rowOff>
    </xdr:from>
    <xdr:to>
      <xdr:col>5</xdr:col>
      <xdr:colOff>523875</xdr:colOff>
      <xdr:row>77</xdr:row>
      <xdr:rowOff>171450</xdr:rowOff>
    </xdr:to>
    <xdr:pic>
      <xdr:nvPicPr>
        <xdr:cNvPr id="311" name="shape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34340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76</xdr:row>
      <xdr:rowOff>142875</xdr:rowOff>
    </xdr:from>
    <xdr:to>
      <xdr:col>5</xdr:col>
      <xdr:colOff>1066800</xdr:colOff>
      <xdr:row>77</xdr:row>
      <xdr:rowOff>171450</xdr:rowOff>
    </xdr:to>
    <xdr:pic>
      <xdr:nvPicPr>
        <xdr:cNvPr id="312" name="shape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52925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74</xdr:row>
      <xdr:rowOff>133350</xdr:rowOff>
    </xdr:from>
    <xdr:to>
      <xdr:col>5</xdr:col>
      <xdr:colOff>523875</xdr:colOff>
      <xdr:row>75</xdr:row>
      <xdr:rowOff>171450</xdr:rowOff>
    </xdr:to>
    <xdr:pic>
      <xdr:nvPicPr>
        <xdr:cNvPr id="313" name="shape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361950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74</xdr:row>
      <xdr:rowOff>142875</xdr:rowOff>
    </xdr:from>
    <xdr:to>
      <xdr:col>5</xdr:col>
      <xdr:colOff>1066800</xdr:colOff>
      <xdr:row>75</xdr:row>
      <xdr:rowOff>171450</xdr:rowOff>
    </xdr:to>
    <xdr:pic>
      <xdr:nvPicPr>
        <xdr:cNvPr id="314" name="shape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29025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210156</xdr:colOff>
      <xdr:row>97</xdr:row>
      <xdr:rowOff>113696</xdr:rowOff>
    </xdr:from>
    <xdr:to>
      <xdr:col>5</xdr:col>
      <xdr:colOff>799495</xdr:colOff>
      <xdr:row>97</xdr:row>
      <xdr:rowOff>475645</xdr:rowOff>
    </xdr:to>
    <xdr:pic>
      <xdr:nvPicPr>
        <xdr:cNvPr id="315" name="shape5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581776" y="26927176"/>
          <a:ext cx="361949" cy="589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13</xdr:row>
      <xdr:rowOff>114300</xdr:rowOff>
    </xdr:from>
    <xdr:to>
      <xdr:col>5</xdr:col>
      <xdr:colOff>1038225</xdr:colOff>
      <xdr:row>18</xdr:row>
      <xdr:rowOff>94531</xdr:rowOff>
    </xdr:to>
    <xdr:pic>
      <xdr:nvPicPr>
        <xdr:cNvPr id="135" name="shape18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3657600"/>
          <a:ext cx="990600" cy="102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25</xdr:row>
      <xdr:rowOff>133350</xdr:rowOff>
    </xdr:from>
    <xdr:to>
      <xdr:col>5</xdr:col>
      <xdr:colOff>523875</xdr:colOff>
      <xdr:row>26</xdr:row>
      <xdr:rowOff>171450</xdr:rowOff>
    </xdr:to>
    <xdr:pic>
      <xdr:nvPicPr>
        <xdr:cNvPr id="136" name="shape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34340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25</xdr:row>
      <xdr:rowOff>142875</xdr:rowOff>
    </xdr:from>
    <xdr:to>
      <xdr:col>5</xdr:col>
      <xdr:colOff>1066800</xdr:colOff>
      <xdr:row>26</xdr:row>
      <xdr:rowOff>171450</xdr:rowOff>
    </xdr:to>
    <xdr:pic>
      <xdr:nvPicPr>
        <xdr:cNvPr id="137" name="shape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52925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23</xdr:row>
      <xdr:rowOff>133350</xdr:rowOff>
    </xdr:from>
    <xdr:to>
      <xdr:col>5</xdr:col>
      <xdr:colOff>523875</xdr:colOff>
      <xdr:row>24</xdr:row>
      <xdr:rowOff>171450</xdr:rowOff>
    </xdr:to>
    <xdr:pic>
      <xdr:nvPicPr>
        <xdr:cNvPr id="138" name="shape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361950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23</xdr:row>
      <xdr:rowOff>142875</xdr:rowOff>
    </xdr:from>
    <xdr:to>
      <xdr:col>5</xdr:col>
      <xdr:colOff>1066800</xdr:colOff>
      <xdr:row>24</xdr:row>
      <xdr:rowOff>171450</xdr:rowOff>
    </xdr:to>
    <xdr:pic>
      <xdr:nvPicPr>
        <xdr:cNvPr id="139" name="shape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29025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39</xdr:row>
      <xdr:rowOff>381000</xdr:rowOff>
    </xdr:from>
    <xdr:to>
      <xdr:col>4</xdr:col>
      <xdr:colOff>863461</xdr:colOff>
      <xdr:row>41</xdr:row>
      <xdr:rowOff>180861</xdr:rowOff>
    </xdr:to>
    <xdr:sp macro="" textlink="">
      <xdr:nvSpPr>
        <xdr:cNvPr id="132" name="shape150"/>
        <xdr:cNvSpPr/>
      </xdr:nvSpPr>
      <xdr:spPr>
        <a:xfrm>
          <a:off x="3790950" y="6572250"/>
          <a:ext cx="806311" cy="48566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1790700</xdr:colOff>
      <xdr:row>24</xdr:row>
      <xdr:rowOff>76200</xdr:rowOff>
    </xdr:from>
    <xdr:to>
      <xdr:col>5</xdr:col>
      <xdr:colOff>72886</xdr:colOff>
      <xdr:row>26</xdr:row>
      <xdr:rowOff>9411</xdr:rowOff>
    </xdr:to>
    <xdr:sp macro="" textlink="">
      <xdr:nvSpPr>
        <xdr:cNvPr id="140" name="shape138"/>
        <xdr:cNvSpPr/>
      </xdr:nvSpPr>
      <xdr:spPr>
        <a:xfrm>
          <a:off x="5524500" y="5276850"/>
          <a:ext cx="806311" cy="6571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1800225</xdr:colOff>
      <xdr:row>47</xdr:row>
      <xdr:rowOff>95250</xdr:rowOff>
    </xdr:from>
    <xdr:to>
      <xdr:col>5</xdr:col>
      <xdr:colOff>82411</xdr:colOff>
      <xdr:row>49</xdr:row>
      <xdr:rowOff>28461</xdr:rowOff>
    </xdr:to>
    <xdr:sp macro="" textlink="">
      <xdr:nvSpPr>
        <xdr:cNvPr id="141" name="shape138"/>
        <xdr:cNvSpPr/>
      </xdr:nvSpPr>
      <xdr:spPr>
        <a:xfrm>
          <a:off x="5534025" y="8763000"/>
          <a:ext cx="806311" cy="6571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1800225</xdr:colOff>
      <xdr:row>36</xdr:row>
      <xdr:rowOff>76200</xdr:rowOff>
    </xdr:from>
    <xdr:to>
      <xdr:col>5</xdr:col>
      <xdr:colOff>82411</xdr:colOff>
      <xdr:row>38</xdr:row>
      <xdr:rowOff>9411</xdr:rowOff>
    </xdr:to>
    <xdr:sp macro="" textlink="">
      <xdr:nvSpPr>
        <xdr:cNvPr id="143" name="shape138"/>
        <xdr:cNvSpPr/>
      </xdr:nvSpPr>
      <xdr:spPr>
        <a:xfrm>
          <a:off x="5534025" y="15478125"/>
          <a:ext cx="806311" cy="6571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1790700</xdr:colOff>
      <xdr:row>62</xdr:row>
      <xdr:rowOff>76200</xdr:rowOff>
    </xdr:from>
    <xdr:to>
      <xdr:col>5</xdr:col>
      <xdr:colOff>72886</xdr:colOff>
      <xdr:row>64</xdr:row>
      <xdr:rowOff>9411</xdr:rowOff>
    </xdr:to>
    <xdr:sp macro="" textlink="">
      <xdr:nvSpPr>
        <xdr:cNvPr id="144" name="shape138"/>
        <xdr:cNvSpPr/>
      </xdr:nvSpPr>
      <xdr:spPr>
        <a:xfrm>
          <a:off x="5524500" y="20231100"/>
          <a:ext cx="806311" cy="6571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1800225</xdr:colOff>
      <xdr:row>75</xdr:row>
      <xdr:rowOff>76200</xdr:rowOff>
    </xdr:from>
    <xdr:to>
      <xdr:col>5</xdr:col>
      <xdr:colOff>82411</xdr:colOff>
      <xdr:row>77</xdr:row>
      <xdr:rowOff>9411</xdr:rowOff>
    </xdr:to>
    <xdr:sp macro="" textlink="">
      <xdr:nvSpPr>
        <xdr:cNvPr id="145" name="shape138"/>
        <xdr:cNvSpPr/>
      </xdr:nvSpPr>
      <xdr:spPr>
        <a:xfrm>
          <a:off x="5534025" y="24117300"/>
          <a:ext cx="806311" cy="6571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28575</xdr:colOff>
      <xdr:row>28</xdr:row>
      <xdr:rowOff>28575</xdr:rowOff>
    </xdr:from>
    <xdr:to>
      <xdr:col>5</xdr:col>
      <xdr:colOff>1067664</xdr:colOff>
      <xdr:row>31</xdr:row>
      <xdr:rowOff>85724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7820025"/>
          <a:ext cx="1039089" cy="742949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31</xdr:row>
      <xdr:rowOff>104775</xdr:rowOff>
    </xdr:from>
    <xdr:to>
      <xdr:col>5</xdr:col>
      <xdr:colOff>971550</xdr:colOff>
      <xdr:row>34</xdr:row>
      <xdr:rowOff>219075</xdr:rowOff>
    </xdr:to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8582025"/>
          <a:ext cx="84772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67</xdr:row>
      <xdr:rowOff>9525</xdr:rowOff>
    </xdr:from>
    <xdr:to>
      <xdr:col>5</xdr:col>
      <xdr:colOff>1058139</xdr:colOff>
      <xdr:row>69</xdr:row>
      <xdr:rowOff>238124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9745325"/>
          <a:ext cx="1039089" cy="742949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69</xdr:row>
      <xdr:rowOff>247650</xdr:rowOff>
    </xdr:from>
    <xdr:to>
      <xdr:col>5</xdr:col>
      <xdr:colOff>971550</xdr:colOff>
      <xdr:row>73</xdr:row>
      <xdr:rowOff>38100</xdr:rowOff>
    </xdr:to>
    <xdr:pic>
      <xdr:nvPicPr>
        <xdr:cNvPr id="142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20497800"/>
          <a:ext cx="84772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28574</xdr:colOff>
      <xdr:row>89</xdr:row>
      <xdr:rowOff>28575</xdr:rowOff>
    </xdr:from>
    <xdr:to>
      <xdr:col>5</xdr:col>
      <xdr:colOff>1054343</xdr:colOff>
      <xdr:row>90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9" y="26165175"/>
          <a:ext cx="1025769" cy="73342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209551</xdr:colOff>
      <xdr:row>90</xdr:row>
      <xdr:rowOff>0</xdr:rowOff>
    </xdr:from>
    <xdr:to>
      <xdr:col>5</xdr:col>
      <xdr:colOff>895351</xdr:colOff>
      <xdr:row>90</xdr:row>
      <xdr:rowOff>746520</xdr:rowOff>
    </xdr:to>
    <xdr:pic>
      <xdr:nvPicPr>
        <xdr:cNvPr id="146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6" y="26898600"/>
          <a:ext cx="685800" cy="746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</xdr:colOff>
      <xdr:row>91</xdr:row>
      <xdr:rowOff>66675</xdr:rowOff>
    </xdr:from>
    <xdr:to>
      <xdr:col>5</xdr:col>
      <xdr:colOff>1067664</xdr:colOff>
      <xdr:row>93</xdr:row>
      <xdr:rowOff>238124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27727275"/>
          <a:ext cx="1039089" cy="742949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93</xdr:row>
      <xdr:rowOff>266700</xdr:rowOff>
    </xdr:from>
    <xdr:to>
      <xdr:col>5</xdr:col>
      <xdr:colOff>981075</xdr:colOff>
      <xdr:row>96</xdr:row>
      <xdr:rowOff>228600</xdr:rowOff>
    </xdr:to>
    <xdr:pic>
      <xdr:nvPicPr>
        <xdr:cNvPr id="148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28498800"/>
          <a:ext cx="84772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22890</xdr:colOff>
      <xdr:row>99</xdr:row>
      <xdr:rowOff>333375</xdr:rowOff>
    </xdr:from>
    <xdr:to>
      <xdr:col>5</xdr:col>
      <xdr:colOff>1076325</xdr:colOff>
      <xdr:row>100</xdr:row>
      <xdr:rowOff>261949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0815" y="30565725"/>
          <a:ext cx="1053435" cy="509599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109</xdr:row>
      <xdr:rowOff>133350</xdr:rowOff>
    </xdr:from>
    <xdr:to>
      <xdr:col>5</xdr:col>
      <xdr:colOff>1054344</xdr:colOff>
      <xdr:row>110</xdr:row>
      <xdr:rowOff>19050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34013775"/>
          <a:ext cx="1025769" cy="733425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110</xdr:row>
      <xdr:rowOff>9525</xdr:rowOff>
    </xdr:from>
    <xdr:to>
      <xdr:col>5</xdr:col>
      <xdr:colOff>971550</xdr:colOff>
      <xdr:row>110</xdr:row>
      <xdr:rowOff>828675</xdr:rowOff>
    </xdr:to>
    <xdr:pic>
      <xdr:nvPicPr>
        <xdr:cNvPr id="151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34737675"/>
          <a:ext cx="84772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</xdr:colOff>
      <xdr:row>111</xdr:row>
      <xdr:rowOff>190500</xdr:rowOff>
    </xdr:from>
    <xdr:to>
      <xdr:col>5</xdr:col>
      <xdr:colOff>1067664</xdr:colOff>
      <xdr:row>115</xdr:row>
      <xdr:rowOff>142874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35766375"/>
          <a:ext cx="1039089" cy="742949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115</xdr:row>
      <xdr:rowOff>152400</xdr:rowOff>
    </xdr:from>
    <xdr:to>
      <xdr:col>5</xdr:col>
      <xdr:colOff>971550</xdr:colOff>
      <xdr:row>119</xdr:row>
      <xdr:rowOff>95250</xdr:rowOff>
    </xdr:to>
    <xdr:pic>
      <xdr:nvPicPr>
        <xdr:cNvPr id="153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36518850"/>
          <a:ext cx="84772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1638300</xdr:colOff>
      <xdr:row>135</xdr:row>
      <xdr:rowOff>180975</xdr:rowOff>
    </xdr:from>
    <xdr:to>
      <xdr:col>4</xdr:col>
      <xdr:colOff>2444611</xdr:colOff>
      <xdr:row>135</xdr:row>
      <xdr:rowOff>238011</xdr:rowOff>
    </xdr:to>
    <xdr:sp macro="" textlink="">
      <xdr:nvSpPr>
        <xdr:cNvPr id="157" name="shape150"/>
        <xdr:cNvSpPr/>
      </xdr:nvSpPr>
      <xdr:spPr>
        <a:xfrm>
          <a:off x="5372100" y="42224325"/>
          <a:ext cx="806311" cy="5703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114300</xdr:colOff>
      <xdr:row>240</xdr:row>
      <xdr:rowOff>19050</xdr:rowOff>
    </xdr:from>
    <xdr:to>
      <xdr:col>5</xdr:col>
      <xdr:colOff>914400</xdr:colOff>
      <xdr:row>243</xdr:row>
      <xdr:rowOff>142875</xdr:rowOff>
    </xdr:to>
    <xdr:pic>
      <xdr:nvPicPr>
        <xdr:cNvPr id="277" name="shape9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85429725"/>
          <a:ext cx="8001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237</xdr:row>
      <xdr:rowOff>28575</xdr:rowOff>
    </xdr:from>
    <xdr:to>
      <xdr:col>5</xdr:col>
      <xdr:colOff>904875</xdr:colOff>
      <xdr:row>238</xdr:row>
      <xdr:rowOff>257175</xdr:rowOff>
    </xdr:to>
    <xdr:pic>
      <xdr:nvPicPr>
        <xdr:cNvPr id="278" name="shape98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42291000"/>
          <a:ext cx="7810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212</xdr:row>
      <xdr:rowOff>19050</xdr:rowOff>
    </xdr:from>
    <xdr:to>
      <xdr:col>5</xdr:col>
      <xdr:colOff>1066800</xdr:colOff>
      <xdr:row>214</xdr:row>
      <xdr:rowOff>323850</xdr:rowOff>
    </xdr:to>
    <xdr:pic>
      <xdr:nvPicPr>
        <xdr:cNvPr id="279" name="shape100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75476100"/>
          <a:ext cx="1047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202</xdr:row>
      <xdr:rowOff>28574</xdr:rowOff>
    </xdr:from>
    <xdr:to>
      <xdr:col>5</xdr:col>
      <xdr:colOff>914400</xdr:colOff>
      <xdr:row>202</xdr:row>
      <xdr:rowOff>781049</xdr:rowOff>
    </xdr:to>
    <xdr:pic>
      <xdr:nvPicPr>
        <xdr:cNvPr id="280" name="shape120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68913374"/>
          <a:ext cx="8096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203</xdr:row>
      <xdr:rowOff>171450</xdr:rowOff>
    </xdr:from>
    <xdr:to>
      <xdr:col>5</xdr:col>
      <xdr:colOff>971550</xdr:colOff>
      <xdr:row>203</xdr:row>
      <xdr:rowOff>1028700</xdr:rowOff>
    </xdr:to>
    <xdr:pic>
      <xdr:nvPicPr>
        <xdr:cNvPr id="281" name="shape123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70751700"/>
          <a:ext cx="8667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134409</xdr:colOff>
      <xdr:row>270</xdr:row>
      <xdr:rowOff>60325</xdr:rowOff>
    </xdr:from>
    <xdr:to>
      <xdr:col>5</xdr:col>
      <xdr:colOff>944034</xdr:colOff>
      <xdr:row>275</xdr:row>
      <xdr:rowOff>31750</xdr:rowOff>
    </xdr:to>
    <xdr:pic>
      <xdr:nvPicPr>
        <xdr:cNvPr id="282" name="shape12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9959" y="53295550"/>
          <a:ext cx="8096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266</xdr:row>
      <xdr:rowOff>57150</xdr:rowOff>
    </xdr:from>
    <xdr:to>
      <xdr:col>5</xdr:col>
      <xdr:colOff>895350</xdr:colOff>
      <xdr:row>268</xdr:row>
      <xdr:rowOff>142875</xdr:rowOff>
    </xdr:to>
    <xdr:pic>
      <xdr:nvPicPr>
        <xdr:cNvPr id="283" name="shape128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51835050"/>
          <a:ext cx="7048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227</xdr:row>
      <xdr:rowOff>85725</xdr:rowOff>
    </xdr:from>
    <xdr:to>
      <xdr:col>5</xdr:col>
      <xdr:colOff>1076325</xdr:colOff>
      <xdr:row>227</xdr:row>
      <xdr:rowOff>971550</xdr:rowOff>
    </xdr:to>
    <xdr:pic>
      <xdr:nvPicPr>
        <xdr:cNvPr id="285" name="shape139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79409925"/>
          <a:ext cx="1047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176</xdr:row>
      <xdr:rowOff>123825</xdr:rowOff>
    </xdr:from>
    <xdr:to>
      <xdr:col>5</xdr:col>
      <xdr:colOff>1038225</xdr:colOff>
      <xdr:row>177</xdr:row>
      <xdr:rowOff>314325</xdr:rowOff>
    </xdr:to>
    <xdr:pic>
      <xdr:nvPicPr>
        <xdr:cNvPr id="286" name="shape14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16468725"/>
          <a:ext cx="9906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218</xdr:row>
      <xdr:rowOff>38100</xdr:rowOff>
    </xdr:from>
    <xdr:to>
      <xdr:col>5</xdr:col>
      <xdr:colOff>1038225</xdr:colOff>
      <xdr:row>223</xdr:row>
      <xdr:rowOff>104775</xdr:rowOff>
    </xdr:to>
    <xdr:pic>
      <xdr:nvPicPr>
        <xdr:cNvPr id="287" name="shape16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7323950"/>
          <a:ext cx="9906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57151</xdr:colOff>
      <xdr:row>138</xdr:row>
      <xdr:rowOff>66675</xdr:rowOff>
    </xdr:from>
    <xdr:to>
      <xdr:col>5</xdr:col>
      <xdr:colOff>1009651</xdr:colOff>
      <xdr:row>138</xdr:row>
      <xdr:rowOff>828674</xdr:rowOff>
    </xdr:to>
    <xdr:pic>
      <xdr:nvPicPr>
        <xdr:cNvPr id="288" name="shape16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6" y="43538775"/>
          <a:ext cx="952500" cy="761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147</xdr:row>
      <xdr:rowOff>0</xdr:rowOff>
    </xdr:from>
    <xdr:to>
      <xdr:col>5</xdr:col>
      <xdr:colOff>1066800</xdr:colOff>
      <xdr:row>148</xdr:row>
      <xdr:rowOff>171451</xdr:rowOff>
    </xdr:to>
    <xdr:pic>
      <xdr:nvPicPr>
        <xdr:cNvPr id="289" name="shape165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457825"/>
          <a:ext cx="1038225" cy="1000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80437</xdr:colOff>
      <xdr:row>165</xdr:row>
      <xdr:rowOff>276225</xdr:rowOff>
    </xdr:from>
    <xdr:to>
      <xdr:col>5</xdr:col>
      <xdr:colOff>1005417</xdr:colOff>
      <xdr:row>166</xdr:row>
      <xdr:rowOff>17990</xdr:rowOff>
    </xdr:to>
    <xdr:pic>
      <xdr:nvPicPr>
        <xdr:cNvPr id="290" name="shape16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5987" y="10325100"/>
          <a:ext cx="924980" cy="789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225</xdr:row>
      <xdr:rowOff>57150</xdr:rowOff>
    </xdr:from>
    <xdr:to>
      <xdr:col>5</xdr:col>
      <xdr:colOff>962025</xdr:colOff>
      <xdr:row>225</xdr:row>
      <xdr:rowOff>285750</xdr:rowOff>
    </xdr:to>
    <xdr:pic>
      <xdr:nvPicPr>
        <xdr:cNvPr id="291" name="shape173" descr="rId2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7007" b="30612"/>
        <a:stretch>
          <a:fillRect/>
        </a:stretch>
      </xdr:blipFill>
      <xdr:spPr bwMode="auto">
        <a:xfrm>
          <a:off x="6324600" y="36756975"/>
          <a:ext cx="9429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20108</xdr:colOff>
      <xdr:row>167</xdr:row>
      <xdr:rowOff>206369</xdr:rowOff>
    </xdr:from>
    <xdr:to>
      <xdr:col>5</xdr:col>
      <xdr:colOff>1067858</xdr:colOff>
      <xdr:row>167</xdr:row>
      <xdr:rowOff>981074</xdr:rowOff>
    </xdr:to>
    <xdr:pic>
      <xdr:nvPicPr>
        <xdr:cNvPr id="292" name="shape174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8033" y="53508269"/>
          <a:ext cx="1047750" cy="774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195</xdr:row>
      <xdr:rowOff>124880</xdr:rowOff>
    </xdr:from>
    <xdr:to>
      <xdr:col>5</xdr:col>
      <xdr:colOff>1057275</xdr:colOff>
      <xdr:row>199</xdr:row>
      <xdr:rowOff>115354</xdr:rowOff>
    </xdr:to>
    <xdr:pic>
      <xdr:nvPicPr>
        <xdr:cNvPr id="293" name="shape177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25794755"/>
          <a:ext cx="1019175" cy="914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141</xdr:row>
      <xdr:rowOff>114300</xdr:rowOff>
    </xdr:from>
    <xdr:to>
      <xdr:col>5</xdr:col>
      <xdr:colOff>1076325</xdr:colOff>
      <xdr:row>143</xdr:row>
      <xdr:rowOff>133350</xdr:rowOff>
    </xdr:to>
    <xdr:pic>
      <xdr:nvPicPr>
        <xdr:cNvPr id="294" name="shape17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248150"/>
          <a:ext cx="10477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46567</xdr:colOff>
      <xdr:row>180</xdr:row>
      <xdr:rowOff>82548</xdr:rowOff>
    </xdr:from>
    <xdr:to>
      <xdr:col>5</xdr:col>
      <xdr:colOff>1056217</xdr:colOff>
      <xdr:row>182</xdr:row>
      <xdr:rowOff>349248</xdr:rowOff>
    </xdr:to>
    <xdr:pic>
      <xdr:nvPicPr>
        <xdr:cNvPr id="299" name="shape4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2117" y="18218148"/>
          <a:ext cx="10096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184</xdr:row>
      <xdr:rowOff>102656</xdr:rowOff>
    </xdr:from>
    <xdr:to>
      <xdr:col>5</xdr:col>
      <xdr:colOff>1057275</xdr:colOff>
      <xdr:row>185</xdr:row>
      <xdr:rowOff>350306</xdr:rowOff>
    </xdr:to>
    <xdr:pic>
      <xdr:nvPicPr>
        <xdr:cNvPr id="300" name="shape46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9647956"/>
          <a:ext cx="10191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137</xdr:row>
      <xdr:rowOff>19050</xdr:rowOff>
    </xdr:from>
    <xdr:to>
      <xdr:col>10</xdr:col>
      <xdr:colOff>47625</xdr:colOff>
      <xdr:row>137</xdr:row>
      <xdr:rowOff>257175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1343025"/>
          <a:ext cx="22955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1066800</xdr:colOff>
      <xdr:row>140</xdr:row>
      <xdr:rowOff>19050</xdr:rowOff>
    </xdr:from>
    <xdr:to>
      <xdr:col>8</xdr:col>
      <xdr:colOff>400050</xdr:colOff>
      <xdr:row>140</xdr:row>
      <xdr:rowOff>209550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2350" y="3867150"/>
          <a:ext cx="22955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164</xdr:row>
      <xdr:rowOff>19050</xdr:rowOff>
    </xdr:from>
    <xdr:to>
      <xdr:col>8</xdr:col>
      <xdr:colOff>409575</xdr:colOff>
      <xdr:row>164</xdr:row>
      <xdr:rowOff>228600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5" y="9782175"/>
          <a:ext cx="2295525" cy="2381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175</xdr:row>
      <xdr:rowOff>19050</xdr:rowOff>
    </xdr:from>
    <xdr:to>
      <xdr:col>10</xdr:col>
      <xdr:colOff>47625</xdr:colOff>
      <xdr:row>175</xdr:row>
      <xdr:rowOff>257175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0925" y="16078200"/>
          <a:ext cx="2295525" cy="2381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194</xdr:row>
      <xdr:rowOff>19050</xdr:rowOff>
    </xdr:from>
    <xdr:to>
      <xdr:col>10</xdr:col>
      <xdr:colOff>47625</xdr:colOff>
      <xdr:row>194</xdr:row>
      <xdr:rowOff>228600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25403175"/>
          <a:ext cx="22955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211</xdr:row>
      <xdr:rowOff>19050</xdr:rowOff>
    </xdr:from>
    <xdr:to>
      <xdr:col>8</xdr:col>
      <xdr:colOff>409575</xdr:colOff>
      <xdr:row>211</xdr:row>
      <xdr:rowOff>257175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5" y="33327975"/>
          <a:ext cx="22955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216</xdr:row>
      <xdr:rowOff>28575</xdr:rowOff>
    </xdr:from>
    <xdr:to>
      <xdr:col>8</xdr:col>
      <xdr:colOff>409575</xdr:colOff>
      <xdr:row>216</xdr:row>
      <xdr:rowOff>228600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5" y="34956750"/>
          <a:ext cx="22955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1066800</xdr:colOff>
      <xdr:row>236</xdr:row>
      <xdr:rowOff>19050</xdr:rowOff>
    </xdr:from>
    <xdr:to>
      <xdr:col>8</xdr:col>
      <xdr:colOff>400050</xdr:colOff>
      <xdr:row>236</xdr:row>
      <xdr:rowOff>247650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2350" y="41995725"/>
          <a:ext cx="22955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265</xdr:row>
      <xdr:rowOff>19050</xdr:rowOff>
    </xdr:from>
    <xdr:to>
      <xdr:col>8</xdr:col>
      <xdr:colOff>409575</xdr:colOff>
      <xdr:row>265</xdr:row>
      <xdr:rowOff>257175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5" y="51511200"/>
          <a:ext cx="22955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226</xdr:row>
      <xdr:rowOff>19050</xdr:rowOff>
    </xdr:from>
    <xdr:to>
      <xdr:col>8</xdr:col>
      <xdr:colOff>409575</xdr:colOff>
      <xdr:row>226</xdr:row>
      <xdr:rowOff>257175</xdr:rowOff>
    </xdr:to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5" y="37195125"/>
          <a:ext cx="2295525" cy="238125"/>
        </a:xfrm>
        <a:prstGeom prst="rect">
          <a:avLst/>
        </a:prstGeom>
      </xdr:spPr>
    </xdr:pic>
    <xdr:clientData/>
  </xdr:twoCellAnchor>
  <xdr:twoCellAnchor editAs="oneCell">
    <xdr:from>
      <xdr:col>4</xdr:col>
      <xdr:colOff>1638300</xdr:colOff>
      <xdr:row>138</xdr:row>
      <xdr:rowOff>609600</xdr:rowOff>
    </xdr:from>
    <xdr:to>
      <xdr:col>4</xdr:col>
      <xdr:colOff>2444611</xdr:colOff>
      <xdr:row>139</xdr:row>
      <xdr:rowOff>114</xdr:rowOff>
    </xdr:to>
    <xdr:sp macro="" textlink="">
      <xdr:nvSpPr>
        <xdr:cNvPr id="324" name="shape150"/>
        <xdr:cNvSpPr/>
      </xdr:nvSpPr>
      <xdr:spPr>
        <a:xfrm>
          <a:off x="5410200" y="2219325"/>
          <a:ext cx="806311" cy="3427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1647825</xdr:colOff>
      <xdr:row>167</xdr:row>
      <xdr:rowOff>1076325</xdr:rowOff>
    </xdr:from>
    <xdr:to>
      <xdr:col>4</xdr:col>
      <xdr:colOff>2454136</xdr:colOff>
      <xdr:row>168</xdr:row>
      <xdr:rowOff>171336</xdr:rowOff>
    </xdr:to>
    <xdr:sp macro="" textlink="">
      <xdr:nvSpPr>
        <xdr:cNvPr id="325" name="shape150"/>
        <xdr:cNvSpPr/>
      </xdr:nvSpPr>
      <xdr:spPr>
        <a:xfrm>
          <a:off x="5419725" y="12515850"/>
          <a:ext cx="806311" cy="47613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1638300</xdr:colOff>
      <xdr:row>183</xdr:row>
      <xdr:rowOff>47625</xdr:rowOff>
    </xdr:from>
    <xdr:to>
      <xdr:col>4</xdr:col>
      <xdr:colOff>2444611</xdr:colOff>
      <xdr:row>184</xdr:row>
      <xdr:rowOff>3061</xdr:rowOff>
    </xdr:to>
    <xdr:sp macro="" textlink="">
      <xdr:nvSpPr>
        <xdr:cNvPr id="326" name="shape150"/>
        <xdr:cNvSpPr/>
      </xdr:nvSpPr>
      <xdr:spPr>
        <a:xfrm>
          <a:off x="5410200" y="19240500"/>
          <a:ext cx="806311" cy="3427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1647825</xdr:colOff>
      <xdr:row>185</xdr:row>
      <xdr:rowOff>295275</xdr:rowOff>
    </xdr:from>
    <xdr:to>
      <xdr:col>4</xdr:col>
      <xdr:colOff>2454136</xdr:colOff>
      <xdr:row>186</xdr:row>
      <xdr:rowOff>104661</xdr:rowOff>
    </xdr:to>
    <xdr:sp macro="" textlink="">
      <xdr:nvSpPr>
        <xdr:cNvPr id="327" name="shape150"/>
        <xdr:cNvSpPr/>
      </xdr:nvSpPr>
      <xdr:spPr>
        <a:xfrm>
          <a:off x="5419725" y="20526375"/>
          <a:ext cx="806311" cy="3427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1666875</xdr:colOff>
      <xdr:row>202</xdr:row>
      <xdr:rowOff>1200150</xdr:rowOff>
    </xdr:from>
    <xdr:to>
      <xdr:col>4</xdr:col>
      <xdr:colOff>2473186</xdr:colOff>
      <xdr:row>203</xdr:row>
      <xdr:rowOff>37986</xdr:rowOff>
    </xdr:to>
    <xdr:sp macro="" textlink="">
      <xdr:nvSpPr>
        <xdr:cNvPr id="328" name="shape150"/>
        <xdr:cNvSpPr/>
      </xdr:nvSpPr>
      <xdr:spPr>
        <a:xfrm>
          <a:off x="5438775" y="28222575"/>
          <a:ext cx="806311" cy="5332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1657350</xdr:colOff>
      <xdr:row>203</xdr:row>
      <xdr:rowOff>1266825</xdr:rowOff>
    </xdr:from>
    <xdr:to>
      <xdr:col>4</xdr:col>
      <xdr:colOff>2463661</xdr:colOff>
      <xdr:row>204</xdr:row>
      <xdr:rowOff>47511</xdr:rowOff>
    </xdr:to>
    <xdr:sp macro="" textlink="">
      <xdr:nvSpPr>
        <xdr:cNvPr id="329" name="shape150"/>
        <xdr:cNvSpPr/>
      </xdr:nvSpPr>
      <xdr:spPr>
        <a:xfrm>
          <a:off x="5429250" y="29984700"/>
          <a:ext cx="806311" cy="4189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1657350</xdr:colOff>
      <xdr:row>212</xdr:row>
      <xdr:rowOff>228600</xdr:rowOff>
    </xdr:from>
    <xdr:to>
      <xdr:col>4</xdr:col>
      <xdr:colOff>2463661</xdr:colOff>
      <xdr:row>212</xdr:row>
      <xdr:rowOff>333261</xdr:rowOff>
    </xdr:to>
    <xdr:sp macro="" textlink="">
      <xdr:nvSpPr>
        <xdr:cNvPr id="330" name="shape150"/>
        <xdr:cNvSpPr/>
      </xdr:nvSpPr>
      <xdr:spPr>
        <a:xfrm>
          <a:off x="5429250" y="33823275"/>
          <a:ext cx="806311" cy="18086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1647825</xdr:colOff>
      <xdr:row>227</xdr:row>
      <xdr:rowOff>1228725</xdr:rowOff>
    </xdr:from>
    <xdr:to>
      <xdr:col>4</xdr:col>
      <xdr:colOff>2454136</xdr:colOff>
      <xdr:row>228</xdr:row>
      <xdr:rowOff>47511</xdr:rowOff>
    </xdr:to>
    <xdr:sp macro="" textlink="">
      <xdr:nvSpPr>
        <xdr:cNvPr id="331" name="shape150"/>
        <xdr:cNvSpPr/>
      </xdr:nvSpPr>
      <xdr:spPr>
        <a:xfrm>
          <a:off x="5419725" y="38690550"/>
          <a:ext cx="806311" cy="3427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228599</xdr:colOff>
      <xdr:row>228</xdr:row>
      <xdr:rowOff>57150</xdr:rowOff>
    </xdr:from>
    <xdr:to>
      <xdr:col>5</xdr:col>
      <xdr:colOff>849091</xdr:colOff>
      <xdr:row>228</xdr:row>
      <xdr:rowOff>495300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486524" y="80905350"/>
          <a:ext cx="620492" cy="43815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238124</xdr:colOff>
      <xdr:row>151</xdr:row>
      <xdr:rowOff>47624</xdr:rowOff>
    </xdr:from>
    <xdr:to>
      <xdr:col>5</xdr:col>
      <xdr:colOff>847725</xdr:colOff>
      <xdr:row>152</xdr:row>
      <xdr:rowOff>2846</xdr:rowOff>
    </xdr:to>
    <xdr:pic>
      <xdr:nvPicPr>
        <xdr:cNvPr id="333" name="shape49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4" y="6800849"/>
          <a:ext cx="609601" cy="504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171450</xdr:colOff>
      <xdr:row>168</xdr:row>
      <xdr:rowOff>85725</xdr:rowOff>
    </xdr:from>
    <xdr:to>
      <xdr:col>5</xdr:col>
      <xdr:colOff>904875</xdr:colOff>
      <xdr:row>168</xdr:row>
      <xdr:rowOff>590550</xdr:rowOff>
    </xdr:to>
    <xdr:pic>
      <xdr:nvPicPr>
        <xdr:cNvPr id="334" name="shape49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54768750"/>
          <a:ext cx="7334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228601</xdr:colOff>
      <xdr:row>179</xdr:row>
      <xdr:rowOff>19050</xdr:rowOff>
    </xdr:from>
    <xdr:to>
      <xdr:col>5</xdr:col>
      <xdr:colOff>742951</xdr:colOff>
      <xdr:row>179</xdr:row>
      <xdr:rowOff>263744</xdr:rowOff>
    </xdr:to>
    <xdr:pic>
      <xdr:nvPicPr>
        <xdr:cNvPr id="335" name="shape49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1" y="17678400"/>
          <a:ext cx="514350" cy="4256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276225</xdr:colOff>
      <xdr:row>204</xdr:row>
      <xdr:rowOff>47625</xdr:rowOff>
    </xdr:from>
    <xdr:to>
      <xdr:col>5</xdr:col>
      <xdr:colOff>742950</xdr:colOff>
      <xdr:row>204</xdr:row>
      <xdr:rowOff>409575</xdr:rowOff>
    </xdr:to>
    <xdr:pic>
      <xdr:nvPicPr>
        <xdr:cNvPr id="336" name="shape49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722661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21167</xdr:rowOff>
    </xdr:from>
    <xdr:to>
      <xdr:col>10</xdr:col>
      <xdr:colOff>35983</xdr:colOff>
      <xdr:row>153</xdr:row>
      <xdr:rowOff>259292</xdr:rowOff>
    </xdr:to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484" y="7383992"/>
          <a:ext cx="2283883" cy="2381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169</xdr:row>
      <xdr:rowOff>21167</xdr:rowOff>
    </xdr:from>
    <xdr:to>
      <xdr:col>10</xdr:col>
      <xdr:colOff>35983</xdr:colOff>
      <xdr:row>169</xdr:row>
      <xdr:rowOff>259292</xdr:rowOff>
    </xdr:to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1984" y="13594292"/>
          <a:ext cx="2283883" cy="2381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186</xdr:row>
      <xdr:rowOff>21167</xdr:rowOff>
    </xdr:from>
    <xdr:to>
      <xdr:col>10</xdr:col>
      <xdr:colOff>35983</xdr:colOff>
      <xdr:row>186</xdr:row>
      <xdr:rowOff>259292</xdr:rowOff>
    </xdr:to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1984" y="20938067"/>
          <a:ext cx="2283883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1079500</xdr:colOff>
      <xdr:row>191</xdr:row>
      <xdr:rowOff>21166</xdr:rowOff>
    </xdr:from>
    <xdr:to>
      <xdr:col>8</xdr:col>
      <xdr:colOff>396875</xdr:colOff>
      <xdr:row>191</xdr:row>
      <xdr:rowOff>230716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5050" y="23243116"/>
          <a:ext cx="2279650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1079500</xdr:colOff>
      <xdr:row>205</xdr:row>
      <xdr:rowOff>21167</xdr:rowOff>
    </xdr:from>
    <xdr:to>
      <xdr:col>8</xdr:col>
      <xdr:colOff>396875</xdr:colOff>
      <xdr:row>205</xdr:row>
      <xdr:rowOff>259292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5050" y="30853592"/>
          <a:ext cx="2279650" cy="2381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229</xdr:row>
      <xdr:rowOff>21166</xdr:rowOff>
    </xdr:from>
    <xdr:to>
      <xdr:col>10</xdr:col>
      <xdr:colOff>35983</xdr:colOff>
      <xdr:row>229</xdr:row>
      <xdr:rowOff>259291</xdr:rowOff>
    </xdr:to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39759466"/>
          <a:ext cx="2283883" cy="2381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244</xdr:row>
      <xdr:rowOff>21167</xdr:rowOff>
    </xdr:from>
    <xdr:to>
      <xdr:col>10</xdr:col>
      <xdr:colOff>35983</xdr:colOff>
      <xdr:row>244</xdr:row>
      <xdr:rowOff>259292</xdr:rowOff>
    </xdr:to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44979167"/>
          <a:ext cx="2283883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1079500</xdr:colOff>
      <xdr:row>255</xdr:row>
      <xdr:rowOff>31750</xdr:rowOff>
    </xdr:from>
    <xdr:to>
      <xdr:col>8</xdr:col>
      <xdr:colOff>396875</xdr:colOff>
      <xdr:row>255</xdr:row>
      <xdr:rowOff>269875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5050" y="48094900"/>
          <a:ext cx="2279650" cy="2381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276</xdr:row>
      <xdr:rowOff>21167</xdr:rowOff>
    </xdr:from>
    <xdr:to>
      <xdr:col>10</xdr:col>
      <xdr:colOff>35983</xdr:colOff>
      <xdr:row>276</xdr:row>
      <xdr:rowOff>259292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54799442"/>
          <a:ext cx="2283883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1068917</xdr:colOff>
      <xdr:row>281</xdr:row>
      <xdr:rowOff>21166</xdr:rowOff>
    </xdr:from>
    <xdr:to>
      <xdr:col>8</xdr:col>
      <xdr:colOff>386292</xdr:colOff>
      <xdr:row>281</xdr:row>
      <xdr:rowOff>259291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4467" y="57580741"/>
          <a:ext cx="2279650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154</xdr:row>
      <xdr:rowOff>28575</xdr:rowOff>
    </xdr:from>
    <xdr:to>
      <xdr:col>5</xdr:col>
      <xdr:colOff>1047750</xdr:colOff>
      <xdr:row>157</xdr:row>
      <xdr:rowOff>794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7677150"/>
          <a:ext cx="1000125" cy="750094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190501</xdr:colOff>
      <xdr:row>158</xdr:row>
      <xdr:rowOff>138700</xdr:rowOff>
    </xdr:from>
    <xdr:to>
      <xdr:col>5</xdr:col>
      <xdr:colOff>914401</xdr:colOff>
      <xdr:row>161</xdr:row>
      <xdr:rowOff>3174</xdr:rowOff>
    </xdr:to>
    <xdr:pic>
      <xdr:nvPicPr>
        <xdr:cNvPr id="348" name="Рисунок 347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BEBA8EAE-BF5A-486C-A8C5-ECC9F3942E4B}">
              <a14:imgProps xmlns:a14="http://schemas.microsoft.com/office/drawing/2010/main">
                <a14:imgLayer r:embed="rId67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1" y="8434975"/>
          <a:ext cx="723900" cy="699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190500</xdr:colOff>
      <xdr:row>172</xdr:row>
      <xdr:rowOff>19050</xdr:rowOff>
    </xdr:from>
    <xdr:to>
      <xdr:col>5</xdr:col>
      <xdr:colOff>914400</xdr:colOff>
      <xdr:row>173</xdr:row>
      <xdr:rowOff>232774</xdr:rowOff>
    </xdr:to>
    <xdr:pic>
      <xdr:nvPicPr>
        <xdr:cNvPr id="349" name="Рисунок 348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14601825"/>
          <a:ext cx="723900" cy="699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170</xdr:row>
      <xdr:rowOff>19050</xdr:rowOff>
    </xdr:from>
    <xdr:to>
      <xdr:col>5</xdr:col>
      <xdr:colOff>1038225</xdr:colOff>
      <xdr:row>171</xdr:row>
      <xdr:rowOff>283369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50" y="13877925"/>
          <a:ext cx="1000125" cy="750094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188</xdr:row>
      <xdr:rowOff>314324</xdr:rowOff>
    </xdr:from>
    <xdr:to>
      <xdr:col>5</xdr:col>
      <xdr:colOff>914400</xdr:colOff>
      <xdr:row>189</xdr:row>
      <xdr:rowOff>400049</xdr:rowOff>
    </xdr:to>
    <xdr:pic>
      <xdr:nvPicPr>
        <xdr:cNvPr id="351" name="Рисунок 350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BEBA8EAE-BF5A-486C-A8C5-ECC9F3942E4B}">
              <a14:imgProps xmlns:a14="http://schemas.microsoft.com/office/drawing/2010/main">
                <a14:imgLayer r:embed="rId72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63893699"/>
          <a:ext cx="7239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257175</xdr:colOff>
      <xdr:row>192</xdr:row>
      <xdr:rowOff>742950</xdr:rowOff>
    </xdr:from>
    <xdr:to>
      <xdr:col>5</xdr:col>
      <xdr:colOff>866775</xdr:colOff>
      <xdr:row>193</xdr:row>
      <xdr:rowOff>0</xdr:rowOff>
    </xdr:to>
    <xdr:pic>
      <xdr:nvPicPr>
        <xdr:cNvPr id="352" name="Рисунок 35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 cstate="print">
          <a:extLst>
            <a:ext uri="{BEBA8EAE-BF5A-486C-A8C5-ECC9F3942E4B}">
              <a14:imgProps xmlns:a14="http://schemas.microsoft.com/office/drawing/2010/main">
                <a14:imgLayer r:embed="rId74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459" r="4053" b="8766"/>
        <a:stretch/>
      </xdr:blipFill>
      <xdr:spPr bwMode="auto">
        <a:xfrm>
          <a:off x="6562725" y="24250650"/>
          <a:ext cx="6096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190500</xdr:colOff>
      <xdr:row>208</xdr:row>
      <xdr:rowOff>85725</xdr:rowOff>
    </xdr:from>
    <xdr:to>
      <xdr:col>5</xdr:col>
      <xdr:colOff>914400</xdr:colOff>
      <xdr:row>209</xdr:row>
      <xdr:rowOff>232774</xdr:rowOff>
    </xdr:to>
    <xdr:pic>
      <xdr:nvPicPr>
        <xdr:cNvPr id="353" name="Рисунок 352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32061150"/>
          <a:ext cx="723900" cy="699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219075</xdr:colOff>
      <xdr:row>232</xdr:row>
      <xdr:rowOff>161925</xdr:rowOff>
    </xdr:from>
    <xdr:to>
      <xdr:col>5</xdr:col>
      <xdr:colOff>942975</xdr:colOff>
      <xdr:row>234</xdr:row>
      <xdr:rowOff>156574</xdr:rowOff>
    </xdr:to>
    <xdr:pic>
      <xdr:nvPicPr>
        <xdr:cNvPr id="354" name="Рисунок 353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BEBA8EAE-BF5A-486C-A8C5-ECC9F3942E4B}">
              <a14:imgProps xmlns:a14="http://schemas.microsoft.com/office/drawing/2010/main">
                <a14:imgLayer r:embed="rId76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40776525"/>
          <a:ext cx="723900" cy="699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190500</xdr:colOff>
      <xdr:row>248</xdr:row>
      <xdr:rowOff>57149</xdr:rowOff>
    </xdr:from>
    <xdr:to>
      <xdr:col>5</xdr:col>
      <xdr:colOff>914400</xdr:colOff>
      <xdr:row>250</xdr:row>
      <xdr:rowOff>161924</xdr:rowOff>
    </xdr:to>
    <xdr:pic>
      <xdr:nvPicPr>
        <xdr:cNvPr id="355" name="Рисунок 354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87963374"/>
          <a:ext cx="7239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314325</xdr:colOff>
      <xdr:row>253</xdr:row>
      <xdr:rowOff>125644</xdr:rowOff>
    </xdr:from>
    <xdr:to>
      <xdr:col>5</xdr:col>
      <xdr:colOff>809625</xdr:colOff>
      <xdr:row>254</xdr:row>
      <xdr:rowOff>247650</xdr:rowOff>
    </xdr:to>
    <xdr:pic>
      <xdr:nvPicPr>
        <xdr:cNvPr id="356" name="Рисунок 355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BEBA8EAE-BF5A-486C-A8C5-ECC9F3942E4B}">
              <a14:imgProps xmlns:a14="http://schemas.microsoft.com/office/drawing/2010/main">
                <a14:imgLayer r:embed="rId80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89441569"/>
          <a:ext cx="495300" cy="426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258</xdr:row>
      <xdr:rowOff>142875</xdr:rowOff>
    </xdr:from>
    <xdr:to>
      <xdr:col>5</xdr:col>
      <xdr:colOff>895350</xdr:colOff>
      <xdr:row>260</xdr:row>
      <xdr:rowOff>219075</xdr:rowOff>
    </xdr:to>
    <xdr:pic>
      <xdr:nvPicPr>
        <xdr:cNvPr id="357" name="Рисунок 356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BEBA8EAE-BF5A-486C-A8C5-ECC9F3942E4B}">
              <a14:imgProps xmlns:a14="http://schemas.microsoft.com/office/drawing/2010/main">
                <a14:imgLayer r:embed="rId82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90925650"/>
          <a:ext cx="7239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190500</xdr:colOff>
      <xdr:row>263</xdr:row>
      <xdr:rowOff>76200</xdr:rowOff>
    </xdr:from>
    <xdr:to>
      <xdr:col>5</xdr:col>
      <xdr:colOff>914400</xdr:colOff>
      <xdr:row>264</xdr:row>
      <xdr:rowOff>314325</xdr:rowOff>
    </xdr:to>
    <xdr:pic>
      <xdr:nvPicPr>
        <xdr:cNvPr id="358" name="Рисунок 357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BEBA8EAE-BF5A-486C-A8C5-ECC9F3942E4B}">
              <a14:imgProps xmlns:a14="http://schemas.microsoft.com/office/drawing/2010/main">
                <a14:imgLayer r:embed="rId84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92573475"/>
          <a:ext cx="7239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285750</xdr:colOff>
      <xdr:row>278</xdr:row>
      <xdr:rowOff>211690</xdr:rowOff>
    </xdr:from>
    <xdr:to>
      <xdr:col>5</xdr:col>
      <xdr:colOff>790575</xdr:colOff>
      <xdr:row>279</xdr:row>
      <xdr:rowOff>4174</xdr:rowOff>
    </xdr:to>
    <xdr:pic>
      <xdr:nvPicPr>
        <xdr:cNvPr id="359" name="Рисунок 358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BEBA8EAE-BF5A-486C-A8C5-ECC9F3942E4B}">
              <a14:imgProps xmlns:a14="http://schemas.microsoft.com/office/drawing/2010/main">
                <a14:imgLayer r:embed="rId86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55837690"/>
          <a:ext cx="504825" cy="487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247650</xdr:colOff>
      <xdr:row>280</xdr:row>
      <xdr:rowOff>110126</xdr:rowOff>
    </xdr:from>
    <xdr:to>
      <xdr:col>5</xdr:col>
      <xdr:colOff>847725</xdr:colOff>
      <xdr:row>281</xdr:row>
      <xdr:rowOff>4174</xdr:rowOff>
    </xdr:to>
    <xdr:pic>
      <xdr:nvPicPr>
        <xdr:cNvPr id="360" name="Рисунок 359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BEBA8EAE-BF5A-486C-A8C5-ECC9F3942E4B}">
              <a14:imgProps xmlns:a14="http://schemas.microsoft.com/office/drawing/2010/main">
                <a14:imgLayer r:embed="rId88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6983901"/>
          <a:ext cx="600075" cy="579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285750</xdr:colOff>
      <xdr:row>284</xdr:row>
      <xdr:rowOff>79304</xdr:rowOff>
    </xdr:from>
    <xdr:to>
      <xdr:col>5</xdr:col>
      <xdr:colOff>819150</xdr:colOff>
      <xdr:row>285</xdr:row>
      <xdr:rowOff>289924</xdr:rowOff>
    </xdr:to>
    <xdr:pic>
      <xdr:nvPicPr>
        <xdr:cNvPr id="361" name="Рисунок 360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BEBA8EAE-BF5A-486C-A8C5-ECC9F3942E4B}">
              <a14:imgProps xmlns:a14="http://schemas.microsoft.com/office/drawing/2010/main">
                <a14:imgLayer r:embed="rId90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58534229"/>
          <a:ext cx="533400" cy="515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276225</xdr:colOff>
      <xdr:row>288</xdr:row>
      <xdr:rowOff>69779</xdr:rowOff>
    </xdr:from>
    <xdr:to>
      <xdr:col>5</xdr:col>
      <xdr:colOff>809625</xdr:colOff>
      <xdr:row>289</xdr:row>
      <xdr:rowOff>280399</xdr:rowOff>
    </xdr:to>
    <xdr:pic>
      <xdr:nvPicPr>
        <xdr:cNvPr id="362" name="Рисунок 361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BEBA8EAE-BF5A-486C-A8C5-ECC9F3942E4B}">
              <a14:imgProps xmlns:a14="http://schemas.microsoft.com/office/drawing/2010/main">
                <a14:imgLayer r:embed="rId90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59743904"/>
          <a:ext cx="533400" cy="515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187</xdr:row>
      <xdr:rowOff>57150</xdr:rowOff>
    </xdr:from>
    <xdr:to>
      <xdr:col>5</xdr:col>
      <xdr:colOff>1047750</xdr:colOff>
      <xdr:row>188</xdr:row>
      <xdr:rowOff>257175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50" y="63122175"/>
          <a:ext cx="1000125" cy="71437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192</xdr:row>
      <xdr:rowOff>19050</xdr:rowOff>
    </xdr:from>
    <xdr:to>
      <xdr:col>5</xdr:col>
      <xdr:colOff>1047750</xdr:colOff>
      <xdr:row>192</xdr:row>
      <xdr:rowOff>657225</xdr:rowOff>
    </xdr:to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50" y="65389125"/>
          <a:ext cx="1000125" cy="63817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206</xdr:row>
      <xdr:rowOff>161924</xdr:rowOff>
    </xdr:from>
    <xdr:to>
      <xdr:col>5</xdr:col>
      <xdr:colOff>1047750</xdr:colOff>
      <xdr:row>208</xdr:row>
      <xdr:rowOff>38099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50" y="73142474"/>
          <a:ext cx="1000125" cy="73342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230</xdr:row>
      <xdr:rowOff>38100</xdr:rowOff>
    </xdr:from>
    <xdr:to>
      <xdr:col>5</xdr:col>
      <xdr:colOff>1057275</xdr:colOff>
      <xdr:row>232</xdr:row>
      <xdr:rowOff>92869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40062150"/>
          <a:ext cx="1000125" cy="750094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245</xdr:row>
      <xdr:rowOff>57150</xdr:rowOff>
    </xdr:from>
    <xdr:to>
      <xdr:col>5</xdr:col>
      <xdr:colOff>1047750</xdr:colOff>
      <xdr:row>247</xdr:row>
      <xdr:rowOff>200025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50" y="87163275"/>
          <a:ext cx="1000125" cy="67627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256</xdr:row>
      <xdr:rowOff>19050</xdr:rowOff>
    </xdr:from>
    <xdr:to>
      <xdr:col>5</xdr:col>
      <xdr:colOff>1047750</xdr:colOff>
      <xdr:row>258</xdr:row>
      <xdr:rowOff>114300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50" y="90230325"/>
          <a:ext cx="1000125" cy="66675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277</xdr:row>
      <xdr:rowOff>19050</xdr:rowOff>
    </xdr:from>
    <xdr:to>
      <xdr:col>5</xdr:col>
      <xdr:colOff>1047750</xdr:colOff>
      <xdr:row>278</xdr:row>
      <xdr:rowOff>207169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55083075"/>
          <a:ext cx="1000125" cy="750094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282</xdr:row>
      <xdr:rowOff>19049</xdr:rowOff>
    </xdr:from>
    <xdr:to>
      <xdr:col>5</xdr:col>
      <xdr:colOff>981075</xdr:colOff>
      <xdr:row>284</xdr:row>
      <xdr:rowOff>73818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57864374"/>
          <a:ext cx="885825" cy="664369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251</xdr:row>
      <xdr:rowOff>19051</xdr:rowOff>
    </xdr:from>
    <xdr:to>
      <xdr:col>5</xdr:col>
      <xdr:colOff>942975</xdr:colOff>
      <xdr:row>253</xdr:row>
      <xdr:rowOff>66675</xdr:rowOff>
    </xdr:to>
    <xdr:pic>
      <xdr:nvPicPr>
        <xdr:cNvPr id="371" name="shape100"/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08"/>
        <a:stretch/>
      </xdr:blipFill>
      <xdr:spPr bwMode="auto">
        <a:xfrm>
          <a:off x="6438900" y="88725376"/>
          <a:ext cx="762000" cy="65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171450</xdr:colOff>
      <xdr:row>261</xdr:row>
      <xdr:rowOff>95250</xdr:rowOff>
    </xdr:from>
    <xdr:to>
      <xdr:col>5</xdr:col>
      <xdr:colOff>933450</xdr:colOff>
      <xdr:row>262</xdr:row>
      <xdr:rowOff>400050</xdr:rowOff>
    </xdr:to>
    <xdr:pic>
      <xdr:nvPicPr>
        <xdr:cNvPr id="372" name="shape100"/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08"/>
        <a:stretch/>
      </xdr:blipFill>
      <xdr:spPr bwMode="auto">
        <a:xfrm>
          <a:off x="6429375" y="91735275"/>
          <a:ext cx="7620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279</xdr:row>
      <xdr:rowOff>0</xdr:rowOff>
    </xdr:from>
    <xdr:to>
      <xdr:col>5</xdr:col>
      <xdr:colOff>895350</xdr:colOff>
      <xdr:row>280</xdr:row>
      <xdr:rowOff>152227</xdr:rowOff>
    </xdr:to>
    <xdr:pic>
      <xdr:nvPicPr>
        <xdr:cNvPr id="373" name="shape100"/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08"/>
        <a:stretch/>
      </xdr:blipFill>
      <xdr:spPr bwMode="auto">
        <a:xfrm>
          <a:off x="6496050" y="56340375"/>
          <a:ext cx="704850" cy="68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286</xdr:row>
      <xdr:rowOff>0</xdr:rowOff>
    </xdr:from>
    <xdr:to>
      <xdr:col>5</xdr:col>
      <xdr:colOff>885825</xdr:colOff>
      <xdr:row>288</xdr:row>
      <xdr:rowOff>57496</xdr:rowOff>
    </xdr:to>
    <xdr:pic>
      <xdr:nvPicPr>
        <xdr:cNvPr id="374" name="shape100"/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08"/>
        <a:stretch/>
      </xdr:blipFill>
      <xdr:spPr bwMode="auto">
        <a:xfrm>
          <a:off x="6505575" y="59064525"/>
          <a:ext cx="685800" cy="6670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1714500</xdr:colOff>
      <xdr:row>156</xdr:row>
      <xdr:rowOff>66675</xdr:rowOff>
    </xdr:from>
    <xdr:to>
      <xdr:col>4</xdr:col>
      <xdr:colOff>2520811</xdr:colOff>
      <xdr:row>159</xdr:row>
      <xdr:rowOff>3061</xdr:rowOff>
    </xdr:to>
    <xdr:sp macro="" textlink="">
      <xdr:nvSpPr>
        <xdr:cNvPr id="375" name="shape138"/>
        <xdr:cNvSpPr/>
      </xdr:nvSpPr>
      <xdr:spPr>
        <a:xfrm>
          <a:off x="5486400" y="8039100"/>
          <a:ext cx="806311" cy="6571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1819275</xdr:colOff>
      <xdr:row>189</xdr:row>
      <xdr:rowOff>180975</xdr:rowOff>
    </xdr:from>
    <xdr:to>
      <xdr:col>5</xdr:col>
      <xdr:colOff>91936</xdr:colOff>
      <xdr:row>190</xdr:row>
      <xdr:rowOff>238011</xdr:rowOff>
    </xdr:to>
    <xdr:sp macro="" textlink="">
      <xdr:nvSpPr>
        <xdr:cNvPr id="376" name="shape138"/>
        <xdr:cNvSpPr/>
      </xdr:nvSpPr>
      <xdr:spPr>
        <a:xfrm>
          <a:off x="5591175" y="22412325"/>
          <a:ext cx="806311" cy="113336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1781175</xdr:colOff>
      <xdr:row>192</xdr:row>
      <xdr:rowOff>1076325</xdr:rowOff>
    </xdr:from>
    <xdr:to>
      <xdr:col>5</xdr:col>
      <xdr:colOff>53836</xdr:colOff>
      <xdr:row>194</xdr:row>
      <xdr:rowOff>18936</xdr:rowOff>
    </xdr:to>
    <xdr:sp macro="" textlink="">
      <xdr:nvSpPr>
        <xdr:cNvPr id="377" name="shape138"/>
        <xdr:cNvSpPr/>
      </xdr:nvSpPr>
      <xdr:spPr>
        <a:xfrm>
          <a:off x="5553075" y="24584025"/>
          <a:ext cx="806311" cy="113336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1771650</xdr:colOff>
      <xdr:row>233</xdr:row>
      <xdr:rowOff>266700</xdr:rowOff>
    </xdr:from>
    <xdr:to>
      <xdr:col>5</xdr:col>
      <xdr:colOff>44311</xdr:colOff>
      <xdr:row>236</xdr:row>
      <xdr:rowOff>152286</xdr:rowOff>
    </xdr:to>
    <xdr:sp macro="" textlink="">
      <xdr:nvSpPr>
        <xdr:cNvPr id="378" name="shape138"/>
        <xdr:cNvSpPr/>
      </xdr:nvSpPr>
      <xdr:spPr>
        <a:xfrm>
          <a:off x="5543550" y="41176575"/>
          <a:ext cx="806311" cy="10000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1752600</xdr:colOff>
      <xdr:row>249</xdr:row>
      <xdr:rowOff>209550</xdr:rowOff>
    </xdr:from>
    <xdr:to>
      <xdr:col>5</xdr:col>
      <xdr:colOff>25261</xdr:colOff>
      <xdr:row>250</xdr:row>
      <xdr:rowOff>209436</xdr:rowOff>
    </xdr:to>
    <xdr:sp macro="" textlink="">
      <xdr:nvSpPr>
        <xdr:cNvPr id="379" name="shape138"/>
        <xdr:cNvSpPr/>
      </xdr:nvSpPr>
      <xdr:spPr>
        <a:xfrm>
          <a:off x="5524500" y="46520100"/>
          <a:ext cx="806311" cy="6571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1762125</xdr:colOff>
      <xdr:row>253</xdr:row>
      <xdr:rowOff>295275</xdr:rowOff>
    </xdr:from>
    <xdr:to>
      <xdr:col>5</xdr:col>
      <xdr:colOff>34786</xdr:colOff>
      <xdr:row>255</xdr:row>
      <xdr:rowOff>238011</xdr:rowOff>
    </xdr:to>
    <xdr:sp macro="" textlink="">
      <xdr:nvSpPr>
        <xdr:cNvPr id="380" name="shape138"/>
        <xdr:cNvSpPr/>
      </xdr:nvSpPr>
      <xdr:spPr>
        <a:xfrm>
          <a:off x="5534025" y="47748825"/>
          <a:ext cx="806311" cy="6571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1752600</xdr:colOff>
      <xdr:row>259</xdr:row>
      <xdr:rowOff>209550</xdr:rowOff>
    </xdr:from>
    <xdr:to>
      <xdr:col>5</xdr:col>
      <xdr:colOff>25261</xdr:colOff>
      <xdr:row>260</xdr:row>
      <xdr:rowOff>104661</xdr:rowOff>
    </xdr:to>
    <xdr:sp macro="" textlink="">
      <xdr:nvSpPr>
        <xdr:cNvPr id="381" name="shape138"/>
        <xdr:cNvSpPr/>
      </xdr:nvSpPr>
      <xdr:spPr>
        <a:xfrm>
          <a:off x="5524500" y="49415700"/>
          <a:ext cx="806311" cy="6571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1790700</xdr:colOff>
      <xdr:row>264</xdr:row>
      <xdr:rowOff>95250</xdr:rowOff>
    </xdr:from>
    <xdr:to>
      <xdr:col>5</xdr:col>
      <xdr:colOff>63361</xdr:colOff>
      <xdr:row>265</xdr:row>
      <xdr:rowOff>285636</xdr:rowOff>
    </xdr:to>
    <xdr:sp macro="" textlink="">
      <xdr:nvSpPr>
        <xdr:cNvPr id="382" name="shape138"/>
        <xdr:cNvSpPr/>
      </xdr:nvSpPr>
      <xdr:spPr>
        <a:xfrm>
          <a:off x="5562600" y="51158775"/>
          <a:ext cx="806311" cy="6571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1771650</xdr:colOff>
      <xdr:row>278</xdr:row>
      <xdr:rowOff>419100</xdr:rowOff>
    </xdr:from>
    <xdr:to>
      <xdr:col>5</xdr:col>
      <xdr:colOff>44311</xdr:colOff>
      <xdr:row>279</xdr:row>
      <xdr:rowOff>361836</xdr:rowOff>
    </xdr:to>
    <xdr:sp macro="" textlink="">
      <xdr:nvSpPr>
        <xdr:cNvPr id="383" name="shape138"/>
        <xdr:cNvSpPr/>
      </xdr:nvSpPr>
      <xdr:spPr>
        <a:xfrm>
          <a:off x="5543550" y="56045100"/>
          <a:ext cx="806311" cy="6571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1781175</xdr:colOff>
      <xdr:row>280</xdr:row>
      <xdr:rowOff>371475</xdr:rowOff>
    </xdr:from>
    <xdr:to>
      <xdr:col>5</xdr:col>
      <xdr:colOff>53836</xdr:colOff>
      <xdr:row>282</xdr:row>
      <xdr:rowOff>57036</xdr:rowOff>
    </xdr:to>
    <xdr:sp macro="" textlink="">
      <xdr:nvSpPr>
        <xdr:cNvPr id="384" name="shape138"/>
        <xdr:cNvSpPr/>
      </xdr:nvSpPr>
      <xdr:spPr>
        <a:xfrm>
          <a:off x="5553075" y="57245250"/>
          <a:ext cx="806311" cy="6571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1771650</xdr:colOff>
      <xdr:row>284</xdr:row>
      <xdr:rowOff>285750</xdr:rowOff>
    </xdr:from>
    <xdr:to>
      <xdr:col>5</xdr:col>
      <xdr:colOff>44311</xdr:colOff>
      <xdr:row>287</xdr:row>
      <xdr:rowOff>28461</xdr:rowOff>
    </xdr:to>
    <xdr:sp macro="" textlink="">
      <xdr:nvSpPr>
        <xdr:cNvPr id="385" name="shape138"/>
        <xdr:cNvSpPr/>
      </xdr:nvSpPr>
      <xdr:spPr>
        <a:xfrm>
          <a:off x="5543550" y="58740675"/>
          <a:ext cx="806311" cy="6571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238124</xdr:colOff>
      <xdr:row>162</xdr:row>
      <xdr:rowOff>47624</xdr:rowOff>
    </xdr:from>
    <xdr:to>
      <xdr:col>5</xdr:col>
      <xdr:colOff>847725</xdr:colOff>
      <xdr:row>163</xdr:row>
      <xdr:rowOff>2846</xdr:rowOff>
    </xdr:to>
    <xdr:pic>
      <xdr:nvPicPr>
        <xdr:cNvPr id="386" name="shape49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4" y="9201149"/>
          <a:ext cx="609601" cy="504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228601</xdr:colOff>
      <xdr:row>190</xdr:row>
      <xdr:rowOff>19050</xdr:rowOff>
    </xdr:from>
    <xdr:to>
      <xdr:col>5</xdr:col>
      <xdr:colOff>742951</xdr:colOff>
      <xdr:row>190</xdr:row>
      <xdr:rowOff>225644</xdr:rowOff>
    </xdr:to>
    <xdr:pic>
      <xdr:nvPicPr>
        <xdr:cNvPr id="387" name="shape49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1" y="22764750"/>
          <a:ext cx="514350" cy="4256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228601</xdr:colOff>
      <xdr:row>193</xdr:row>
      <xdr:rowOff>19049</xdr:rowOff>
    </xdr:from>
    <xdr:to>
      <xdr:col>5</xdr:col>
      <xdr:colOff>845167</xdr:colOff>
      <xdr:row>193</xdr:row>
      <xdr:rowOff>390524</xdr:rowOff>
    </xdr:to>
    <xdr:pic>
      <xdr:nvPicPr>
        <xdr:cNvPr id="388" name="shape49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6" y="66789299"/>
          <a:ext cx="61656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1609725</xdr:colOff>
      <xdr:row>209</xdr:row>
      <xdr:rowOff>133350</xdr:rowOff>
    </xdr:from>
    <xdr:to>
      <xdr:col>4</xdr:col>
      <xdr:colOff>2416036</xdr:colOff>
      <xdr:row>209</xdr:row>
      <xdr:rowOff>180861</xdr:rowOff>
    </xdr:to>
    <xdr:sp macro="" textlink="">
      <xdr:nvSpPr>
        <xdr:cNvPr id="389" name="shape150"/>
        <xdr:cNvSpPr/>
      </xdr:nvSpPr>
      <xdr:spPr>
        <a:xfrm>
          <a:off x="5381625" y="32537400"/>
          <a:ext cx="806311" cy="475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276225</xdr:colOff>
      <xdr:row>210</xdr:row>
      <xdr:rowOff>47625</xdr:rowOff>
    </xdr:from>
    <xdr:to>
      <xdr:col>5</xdr:col>
      <xdr:colOff>742950</xdr:colOff>
      <xdr:row>210</xdr:row>
      <xdr:rowOff>357680</xdr:rowOff>
    </xdr:to>
    <xdr:pic>
      <xdr:nvPicPr>
        <xdr:cNvPr id="390" name="shape49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2880300"/>
          <a:ext cx="466725" cy="3862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235</xdr:row>
      <xdr:rowOff>57150</xdr:rowOff>
    </xdr:from>
    <xdr:to>
      <xdr:col>5</xdr:col>
      <xdr:colOff>962025</xdr:colOff>
      <xdr:row>235</xdr:row>
      <xdr:rowOff>247650</xdr:rowOff>
    </xdr:to>
    <xdr:pic>
      <xdr:nvPicPr>
        <xdr:cNvPr id="391" name="shape173" descr="rId2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7007" b="30612"/>
        <a:stretch>
          <a:fillRect/>
        </a:stretch>
      </xdr:blipFill>
      <xdr:spPr bwMode="auto">
        <a:xfrm>
          <a:off x="6324600" y="41557575"/>
          <a:ext cx="9429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1752600</xdr:colOff>
      <xdr:row>173</xdr:row>
      <xdr:rowOff>85725</xdr:rowOff>
    </xdr:from>
    <xdr:to>
      <xdr:col>5</xdr:col>
      <xdr:colOff>25261</xdr:colOff>
      <xdr:row>173</xdr:row>
      <xdr:rowOff>257061</xdr:rowOff>
    </xdr:to>
    <xdr:sp macro="" textlink="">
      <xdr:nvSpPr>
        <xdr:cNvPr id="392" name="shape150"/>
        <xdr:cNvSpPr/>
      </xdr:nvSpPr>
      <xdr:spPr>
        <a:xfrm>
          <a:off x="5524500" y="15030450"/>
          <a:ext cx="806311" cy="17133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171450</xdr:colOff>
      <xdr:row>174</xdr:row>
      <xdr:rowOff>85725</xdr:rowOff>
    </xdr:from>
    <xdr:to>
      <xdr:col>5</xdr:col>
      <xdr:colOff>904875</xdr:colOff>
      <xdr:row>174</xdr:row>
      <xdr:rowOff>264072</xdr:rowOff>
    </xdr:to>
    <xdr:pic>
      <xdr:nvPicPr>
        <xdr:cNvPr id="393" name="shape49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15392400"/>
          <a:ext cx="733425" cy="606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1943100</xdr:colOff>
      <xdr:row>294</xdr:row>
      <xdr:rowOff>95251</xdr:rowOff>
    </xdr:from>
    <xdr:to>
      <xdr:col>6</xdr:col>
      <xdr:colOff>9524</xdr:colOff>
      <xdr:row>296</xdr:row>
      <xdr:rowOff>133351</xdr:rowOff>
    </xdr:to>
    <xdr:pic>
      <xdr:nvPicPr>
        <xdr:cNvPr id="394" name="shape48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03498651"/>
          <a:ext cx="167639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303</xdr:row>
      <xdr:rowOff>28575</xdr:rowOff>
    </xdr:from>
    <xdr:to>
      <xdr:col>5</xdr:col>
      <xdr:colOff>933449</xdr:colOff>
      <xdr:row>306</xdr:row>
      <xdr:rowOff>161926</xdr:rowOff>
    </xdr:to>
    <xdr:pic>
      <xdr:nvPicPr>
        <xdr:cNvPr id="395" name="shape109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3705225"/>
          <a:ext cx="800099" cy="1057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1628580</xdr:colOff>
      <xdr:row>394</xdr:row>
      <xdr:rowOff>920526</xdr:rowOff>
    </xdr:from>
    <xdr:to>
      <xdr:col>4</xdr:col>
      <xdr:colOff>2434891</xdr:colOff>
      <xdr:row>395</xdr:row>
      <xdr:rowOff>196512</xdr:rowOff>
    </xdr:to>
    <xdr:sp macro="" textlink="">
      <xdr:nvSpPr>
        <xdr:cNvPr id="396" name="shape150"/>
        <xdr:cNvSpPr/>
      </xdr:nvSpPr>
      <xdr:spPr>
        <a:xfrm>
          <a:off x="5286180" y="26799951"/>
          <a:ext cx="806311" cy="3427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28575</xdr:colOff>
      <xdr:row>391</xdr:row>
      <xdr:rowOff>285750</xdr:rowOff>
    </xdr:from>
    <xdr:to>
      <xdr:col>5</xdr:col>
      <xdr:colOff>1076325</xdr:colOff>
      <xdr:row>391</xdr:row>
      <xdr:rowOff>285750</xdr:rowOff>
    </xdr:to>
    <xdr:pic>
      <xdr:nvPicPr>
        <xdr:cNvPr id="397" name="shape162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23745825"/>
          <a:ext cx="1047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394</xdr:row>
      <xdr:rowOff>28575</xdr:rowOff>
    </xdr:from>
    <xdr:to>
      <xdr:col>5</xdr:col>
      <xdr:colOff>1057275</xdr:colOff>
      <xdr:row>394</xdr:row>
      <xdr:rowOff>1228725</xdr:rowOff>
    </xdr:to>
    <xdr:pic>
      <xdr:nvPicPr>
        <xdr:cNvPr id="398" name="shape166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27387350"/>
          <a:ext cx="10096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369</xdr:row>
      <xdr:rowOff>66675</xdr:rowOff>
    </xdr:from>
    <xdr:to>
      <xdr:col>5</xdr:col>
      <xdr:colOff>1057275</xdr:colOff>
      <xdr:row>373</xdr:row>
      <xdr:rowOff>200024</xdr:rowOff>
    </xdr:to>
    <xdr:pic>
      <xdr:nvPicPr>
        <xdr:cNvPr id="399" name="shape167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18440400"/>
          <a:ext cx="990600" cy="1219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1066800</xdr:colOff>
      <xdr:row>291</xdr:row>
      <xdr:rowOff>19050</xdr:rowOff>
    </xdr:from>
    <xdr:to>
      <xdr:col>8</xdr:col>
      <xdr:colOff>400050</xdr:colOff>
      <xdr:row>291</xdr:row>
      <xdr:rowOff>257175</xdr:rowOff>
    </xdr:to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050" y="134302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337</xdr:row>
      <xdr:rowOff>19050</xdr:rowOff>
    </xdr:from>
    <xdr:to>
      <xdr:col>10</xdr:col>
      <xdr:colOff>47625</xdr:colOff>
      <xdr:row>337</xdr:row>
      <xdr:rowOff>257175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100" y="1092517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311</xdr:row>
      <xdr:rowOff>19050</xdr:rowOff>
    </xdr:from>
    <xdr:to>
      <xdr:col>8</xdr:col>
      <xdr:colOff>409575</xdr:colOff>
      <xdr:row>311</xdr:row>
      <xdr:rowOff>257175</xdr:rowOff>
    </xdr:to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575" y="569595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358</xdr:row>
      <xdr:rowOff>19050</xdr:rowOff>
    </xdr:from>
    <xdr:to>
      <xdr:col>8</xdr:col>
      <xdr:colOff>409575</xdr:colOff>
      <xdr:row>358</xdr:row>
      <xdr:rowOff>257175</xdr:rowOff>
    </xdr:to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575" y="1623060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390</xdr:row>
      <xdr:rowOff>19050</xdr:rowOff>
    </xdr:from>
    <xdr:to>
      <xdr:col>8</xdr:col>
      <xdr:colOff>409575</xdr:colOff>
      <xdr:row>390</xdr:row>
      <xdr:rowOff>247650</xdr:rowOff>
    </xdr:to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575" y="2320290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393</xdr:row>
      <xdr:rowOff>19050</xdr:rowOff>
    </xdr:from>
    <xdr:to>
      <xdr:col>8</xdr:col>
      <xdr:colOff>409575</xdr:colOff>
      <xdr:row>393</xdr:row>
      <xdr:rowOff>247650</xdr:rowOff>
    </xdr:to>
    <xdr:pic>
      <xdr:nvPicPr>
        <xdr:cNvPr id="405" name="Рисунок 404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575" y="2562225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360</xdr:row>
      <xdr:rowOff>152400</xdr:rowOff>
    </xdr:from>
    <xdr:to>
      <xdr:col>5</xdr:col>
      <xdr:colOff>1066800</xdr:colOff>
      <xdr:row>364</xdr:row>
      <xdr:rowOff>100012</xdr:rowOff>
    </xdr:to>
    <xdr:pic>
      <xdr:nvPicPr>
        <xdr:cNvPr id="406" name="shape176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88"/>
        <a:stretch>
          <a:fillRect/>
        </a:stretch>
      </xdr:blipFill>
      <xdr:spPr bwMode="auto">
        <a:xfrm>
          <a:off x="6210300" y="16802100"/>
          <a:ext cx="1047750" cy="576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1695450</xdr:colOff>
      <xdr:row>391</xdr:row>
      <xdr:rowOff>1400175</xdr:rowOff>
    </xdr:from>
    <xdr:to>
      <xdr:col>4</xdr:col>
      <xdr:colOff>2501761</xdr:colOff>
      <xdr:row>392</xdr:row>
      <xdr:rowOff>114</xdr:rowOff>
    </xdr:to>
    <xdr:sp macro="" textlink="">
      <xdr:nvSpPr>
        <xdr:cNvPr id="407" name="shape150"/>
        <xdr:cNvSpPr/>
      </xdr:nvSpPr>
      <xdr:spPr>
        <a:xfrm>
          <a:off x="5353050" y="24860250"/>
          <a:ext cx="806311" cy="3427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1828800</xdr:colOff>
      <xdr:row>333</xdr:row>
      <xdr:rowOff>133350</xdr:rowOff>
    </xdr:from>
    <xdr:to>
      <xdr:col>5</xdr:col>
      <xdr:colOff>101461</xdr:colOff>
      <xdr:row>335</xdr:row>
      <xdr:rowOff>57036</xdr:rowOff>
    </xdr:to>
    <xdr:sp macro="" textlink="">
      <xdr:nvSpPr>
        <xdr:cNvPr id="408" name="shape138"/>
        <xdr:cNvSpPr/>
      </xdr:nvSpPr>
      <xdr:spPr>
        <a:xfrm>
          <a:off x="5486400" y="10125075"/>
          <a:ext cx="806311" cy="3427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47625</xdr:colOff>
      <xdr:row>377</xdr:row>
      <xdr:rowOff>76200</xdr:rowOff>
    </xdr:from>
    <xdr:to>
      <xdr:col>5</xdr:col>
      <xdr:colOff>352425</xdr:colOff>
      <xdr:row>378</xdr:row>
      <xdr:rowOff>142875</xdr:rowOff>
    </xdr:to>
    <xdr:pic>
      <xdr:nvPicPr>
        <xdr:cNvPr id="409" name="shape49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216818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495301</xdr:colOff>
      <xdr:row>377</xdr:row>
      <xdr:rowOff>77326</xdr:rowOff>
    </xdr:from>
    <xdr:to>
      <xdr:col>5</xdr:col>
      <xdr:colOff>1009651</xdr:colOff>
      <xdr:row>378</xdr:row>
      <xdr:rowOff>171451</xdr:rowOff>
    </xdr:to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3226" y="121683001"/>
          <a:ext cx="514350" cy="332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36115</xdr:colOff>
      <xdr:row>335</xdr:row>
      <xdr:rowOff>66675</xdr:rowOff>
    </xdr:from>
    <xdr:to>
      <xdr:col>5</xdr:col>
      <xdr:colOff>508001</xdr:colOff>
      <xdr:row>337</xdr:row>
      <xdr:rowOff>1</xdr:rowOff>
    </xdr:to>
    <xdr:pic>
      <xdr:nvPicPr>
        <xdr:cNvPr id="411" name="shape49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7365" y="10496550"/>
          <a:ext cx="471886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552451</xdr:colOff>
      <xdr:row>335</xdr:row>
      <xdr:rowOff>85725</xdr:rowOff>
    </xdr:from>
    <xdr:to>
      <xdr:col>5</xdr:col>
      <xdr:colOff>1055427</xdr:colOff>
      <xdr:row>337</xdr:row>
      <xdr:rowOff>0</xdr:rowOff>
    </xdr:to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3701" y="10515600"/>
          <a:ext cx="502976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322</xdr:row>
      <xdr:rowOff>60435</xdr:rowOff>
    </xdr:from>
    <xdr:to>
      <xdr:col>5</xdr:col>
      <xdr:colOff>517526</xdr:colOff>
      <xdr:row>323</xdr:row>
      <xdr:rowOff>161926</xdr:rowOff>
    </xdr:to>
    <xdr:pic>
      <xdr:nvPicPr>
        <xdr:cNvPr id="413" name="shape49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7889985"/>
          <a:ext cx="479426" cy="396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533400</xdr:colOff>
      <xdr:row>322</xdr:row>
      <xdr:rowOff>56714</xdr:rowOff>
    </xdr:from>
    <xdr:to>
      <xdr:col>5</xdr:col>
      <xdr:colOff>1075657</xdr:colOff>
      <xdr:row>323</xdr:row>
      <xdr:rowOff>161925</xdr:rowOff>
    </xdr:to>
    <xdr:pic>
      <xdr:nvPicPr>
        <xdr:cNvPr id="414" name="Рисунок 413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7886264"/>
          <a:ext cx="542257" cy="400486"/>
        </a:xfrm>
        <a:prstGeom prst="rect">
          <a:avLst/>
        </a:prstGeom>
      </xdr:spPr>
    </xdr:pic>
    <xdr:clientData/>
  </xdr:twoCellAnchor>
  <xdr:twoCellAnchor editAs="oneCell">
    <xdr:from>
      <xdr:col>5</xdr:col>
      <xdr:colOff>25003</xdr:colOff>
      <xdr:row>346</xdr:row>
      <xdr:rowOff>104774</xdr:rowOff>
    </xdr:from>
    <xdr:to>
      <xdr:col>5</xdr:col>
      <xdr:colOff>531417</xdr:colOff>
      <xdr:row>347</xdr:row>
      <xdr:rowOff>161925</xdr:rowOff>
    </xdr:to>
    <xdr:pic>
      <xdr:nvPicPr>
        <xdr:cNvPr id="415" name="shape49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6253" y="13087349"/>
          <a:ext cx="506414" cy="419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523876</xdr:colOff>
      <xdr:row>346</xdr:row>
      <xdr:rowOff>103846</xdr:rowOff>
    </xdr:from>
    <xdr:to>
      <xdr:col>5</xdr:col>
      <xdr:colOff>1066800</xdr:colOff>
      <xdr:row>347</xdr:row>
      <xdr:rowOff>142875</xdr:rowOff>
    </xdr:to>
    <xdr:pic>
      <xdr:nvPicPr>
        <xdr:cNvPr id="416" name="Рисунок 415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6" y="13086421"/>
          <a:ext cx="542924" cy="400979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309</xdr:row>
      <xdr:rowOff>95249</xdr:rowOff>
    </xdr:from>
    <xdr:to>
      <xdr:col>5</xdr:col>
      <xdr:colOff>525464</xdr:colOff>
      <xdr:row>310</xdr:row>
      <xdr:rowOff>171450</xdr:rowOff>
    </xdr:to>
    <xdr:pic>
      <xdr:nvPicPr>
        <xdr:cNvPr id="417" name="shape49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5162549"/>
          <a:ext cx="506414" cy="419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527837</xdr:colOff>
      <xdr:row>309</xdr:row>
      <xdr:rowOff>114300</xdr:rowOff>
    </xdr:from>
    <xdr:to>
      <xdr:col>5</xdr:col>
      <xdr:colOff>1056607</xdr:colOff>
      <xdr:row>310</xdr:row>
      <xdr:rowOff>161925</xdr:rowOff>
    </xdr:to>
    <xdr:pic>
      <xdr:nvPicPr>
        <xdr:cNvPr id="418" name="Рисунок 417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9087" y="5181600"/>
          <a:ext cx="528770" cy="390525"/>
        </a:xfrm>
        <a:prstGeom prst="rect">
          <a:avLst/>
        </a:prstGeom>
      </xdr:spPr>
    </xdr:pic>
    <xdr:clientData/>
  </xdr:twoCellAnchor>
  <xdr:twoCellAnchor editAs="oneCell">
    <xdr:from>
      <xdr:col>5</xdr:col>
      <xdr:colOff>323454</xdr:colOff>
      <xdr:row>392</xdr:row>
      <xdr:rowOff>19051</xdr:rowOff>
    </xdr:from>
    <xdr:to>
      <xdr:col>5</xdr:col>
      <xdr:colOff>762000</xdr:colOff>
      <xdr:row>392</xdr:row>
      <xdr:rowOff>248635</xdr:rowOff>
    </xdr:to>
    <xdr:pic>
      <xdr:nvPicPr>
        <xdr:cNvPr id="419" name="shape49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4704" y="25231726"/>
          <a:ext cx="438546" cy="362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1943100</xdr:colOff>
      <xdr:row>314</xdr:row>
      <xdr:rowOff>95251</xdr:rowOff>
    </xdr:from>
    <xdr:to>
      <xdr:col>6</xdr:col>
      <xdr:colOff>9524</xdr:colOff>
      <xdr:row>317</xdr:row>
      <xdr:rowOff>890</xdr:rowOff>
    </xdr:to>
    <xdr:pic>
      <xdr:nvPicPr>
        <xdr:cNvPr id="420" name="shape48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6400801"/>
          <a:ext cx="1685924" cy="359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348</xdr:row>
      <xdr:rowOff>19050</xdr:rowOff>
    </xdr:from>
    <xdr:to>
      <xdr:col>10</xdr:col>
      <xdr:colOff>47625</xdr:colOff>
      <xdr:row>348</xdr:row>
      <xdr:rowOff>228600</xdr:rowOff>
    </xdr:to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100" y="1361122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25003</xdr:colOff>
      <xdr:row>356</xdr:row>
      <xdr:rowOff>104774</xdr:rowOff>
    </xdr:from>
    <xdr:to>
      <xdr:col>5</xdr:col>
      <xdr:colOff>531417</xdr:colOff>
      <xdr:row>357</xdr:row>
      <xdr:rowOff>171450</xdr:rowOff>
    </xdr:to>
    <xdr:pic>
      <xdr:nvPicPr>
        <xdr:cNvPr id="422" name="shape49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6253" y="15706724"/>
          <a:ext cx="506414" cy="419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523876</xdr:colOff>
      <xdr:row>356</xdr:row>
      <xdr:rowOff>103846</xdr:rowOff>
    </xdr:from>
    <xdr:to>
      <xdr:col>5</xdr:col>
      <xdr:colOff>1066800</xdr:colOff>
      <xdr:row>357</xdr:row>
      <xdr:rowOff>152400</xdr:rowOff>
    </xdr:to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6" y="15705796"/>
          <a:ext cx="542924" cy="400979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388</xdr:row>
      <xdr:rowOff>76199</xdr:rowOff>
    </xdr:from>
    <xdr:to>
      <xdr:col>5</xdr:col>
      <xdr:colOff>508001</xdr:colOff>
      <xdr:row>389</xdr:row>
      <xdr:rowOff>85725</xdr:rowOff>
    </xdr:to>
    <xdr:pic>
      <xdr:nvPicPr>
        <xdr:cNvPr id="424" name="shape49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24263149"/>
          <a:ext cx="460376" cy="247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495301</xdr:colOff>
      <xdr:row>388</xdr:row>
      <xdr:rowOff>77326</xdr:rowOff>
    </xdr:from>
    <xdr:to>
      <xdr:col>5</xdr:col>
      <xdr:colOff>1009651</xdr:colOff>
      <xdr:row>389</xdr:row>
      <xdr:rowOff>152401</xdr:rowOff>
    </xdr:to>
    <xdr:pic>
      <xdr:nvPicPr>
        <xdr:cNvPr id="425" name="Рисунок 424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3226" y="124264276"/>
          <a:ext cx="514350" cy="31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1628580</xdr:colOff>
      <xdr:row>396</xdr:row>
      <xdr:rowOff>920526</xdr:rowOff>
    </xdr:from>
    <xdr:to>
      <xdr:col>4</xdr:col>
      <xdr:colOff>2434891</xdr:colOff>
      <xdr:row>397</xdr:row>
      <xdr:rowOff>196512</xdr:rowOff>
    </xdr:to>
    <xdr:sp macro="" textlink="">
      <xdr:nvSpPr>
        <xdr:cNvPr id="426" name="shape150"/>
        <xdr:cNvSpPr/>
      </xdr:nvSpPr>
      <xdr:spPr>
        <a:xfrm>
          <a:off x="5286180" y="28419201"/>
          <a:ext cx="806311" cy="3427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47625</xdr:colOff>
      <xdr:row>396</xdr:row>
      <xdr:rowOff>28575</xdr:rowOff>
    </xdr:from>
    <xdr:to>
      <xdr:col>5</xdr:col>
      <xdr:colOff>1057275</xdr:colOff>
      <xdr:row>396</xdr:row>
      <xdr:rowOff>1219200</xdr:rowOff>
    </xdr:to>
    <xdr:pic>
      <xdr:nvPicPr>
        <xdr:cNvPr id="427" name="shape166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29006600"/>
          <a:ext cx="10096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1628580</xdr:colOff>
      <xdr:row>397</xdr:row>
      <xdr:rowOff>920526</xdr:rowOff>
    </xdr:from>
    <xdr:to>
      <xdr:col>4</xdr:col>
      <xdr:colOff>2434891</xdr:colOff>
      <xdr:row>398</xdr:row>
      <xdr:rowOff>196512</xdr:rowOff>
    </xdr:to>
    <xdr:sp macro="" textlink="">
      <xdr:nvSpPr>
        <xdr:cNvPr id="428" name="shape150"/>
        <xdr:cNvSpPr/>
      </xdr:nvSpPr>
      <xdr:spPr>
        <a:xfrm>
          <a:off x="5286180" y="29762226"/>
          <a:ext cx="806311" cy="3427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47625</xdr:colOff>
      <xdr:row>397</xdr:row>
      <xdr:rowOff>28575</xdr:rowOff>
    </xdr:from>
    <xdr:to>
      <xdr:col>5</xdr:col>
      <xdr:colOff>1057275</xdr:colOff>
      <xdr:row>397</xdr:row>
      <xdr:rowOff>1200150</xdr:rowOff>
    </xdr:to>
    <xdr:pic>
      <xdr:nvPicPr>
        <xdr:cNvPr id="429" name="shape166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30349625"/>
          <a:ext cx="10096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1076325</xdr:colOff>
      <xdr:row>324</xdr:row>
      <xdr:rowOff>19050</xdr:rowOff>
    </xdr:from>
    <xdr:to>
      <xdr:col>8</xdr:col>
      <xdr:colOff>451908</xdr:colOff>
      <xdr:row>324</xdr:row>
      <xdr:rowOff>257175</xdr:rowOff>
    </xdr:to>
    <xdr:pic>
      <xdr:nvPicPr>
        <xdr:cNvPr id="430" name="Рисунок 42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575" y="8324850"/>
          <a:ext cx="2299758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379</xdr:row>
      <xdr:rowOff>19050</xdr:rowOff>
    </xdr:from>
    <xdr:to>
      <xdr:col>8</xdr:col>
      <xdr:colOff>451908</xdr:colOff>
      <xdr:row>379</xdr:row>
      <xdr:rowOff>257175</xdr:rowOff>
    </xdr:to>
    <xdr:pic>
      <xdr:nvPicPr>
        <xdr:cNvPr id="431" name="Рисунок 430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575" y="20621625"/>
          <a:ext cx="2299758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395</xdr:row>
      <xdr:rowOff>19050</xdr:rowOff>
    </xdr:from>
    <xdr:to>
      <xdr:col>8</xdr:col>
      <xdr:colOff>451908</xdr:colOff>
      <xdr:row>395</xdr:row>
      <xdr:rowOff>257175</xdr:rowOff>
    </xdr:to>
    <xdr:pic>
      <xdr:nvPicPr>
        <xdr:cNvPr id="432" name="Рисунок 43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575" y="27241500"/>
          <a:ext cx="2299758" cy="238125"/>
        </a:xfrm>
        <a:prstGeom prst="rect">
          <a:avLst/>
        </a:prstGeom>
      </xdr:spPr>
    </xdr:pic>
    <xdr:clientData/>
  </xdr:twoCellAnchor>
  <xdr:twoCellAnchor editAs="oneCell">
    <xdr:from>
      <xdr:col>4</xdr:col>
      <xdr:colOff>2181225</xdr:colOff>
      <xdr:row>326</xdr:row>
      <xdr:rowOff>80243</xdr:rowOff>
    </xdr:from>
    <xdr:to>
      <xdr:col>6</xdr:col>
      <xdr:colOff>28575</xdr:colOff>
      <xdr:row>328</xdr:row>
      <xdr:rowOff>146685</xdr:rowOff>
    </xdr:to>
    <xdr:pic>
      <xdr:nvPicPr>
        <xdr:cNvPr id="433" name="Рисунок 432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5025" y="110408318"/>
          <a:ext cx="1457325" cy="390292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331</xdr:row>
      <xdr:rowOff>38100</xdr:rowOff>
    </xdr:from>
    <xdr:to>
      <xdr:col>5</xdr:col>
      <xdr:colOff>981075</xdr:colOff>
      <xdr:row>334</xdr:row>
      <xdr:rowOff>142875</xdr:rowOff>
    </xdr:to>
    <xdr:pic>
      <xdr:nvPicPr>
        <xdr:cNvPr id="434" name="Рисунок 433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BEBA8EAE-BF5A-486C-A8C5-ECC9F3942E4B}">
              <a14:imgProps xmlns:a14="http://schemas.microsoft.com/office/drawing/2010/main">
                <a14:imgLayer r:embed="rId127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9591675"/>
          <a:ext cx="84772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2333625</xdr:colOff>
      <xdr:row>338</xdr:row>
      <xdr:rowOff>104775</xdr:rowOff>
    </xdr:from>
    <xdr:to>
      <xdr:col>5</xdr:col>
      <xdr:colOff>1076324</xdr:colOff>
      <xdr:row>340</xdr:row>
      <xdr:rowOff>109458</xdr:rowOff>
    </xdr:to>
    <xdr:pic>
      <xdr:nvPicPr>
        <xdr:cNvPr id="435" name="Рисунок 434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5" y="112871250"/>
          <a:ext cx="1266824" cy="423783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342</xdr:row>
      <xdr:rowOff>85725</xdr:rowOff>
    </xdr:from>
    <xdr:to>
      <xdr:col>5</xdr:col>
      <xdr:colOff>971550</xdr:colOff>
      <xdr:row>345</xdr:row>
      <xdr:rowOff>0</xdr:rowOff>
    </xdr:to>
    <xdr:pic>
      <xdr:nvPicPr>
        <xdr:cNvPr id="436" name="Рисунок 435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BEBA8EAE-BF5A-486C-A8C5-ECC9F3942E4B}">
              <a14:imgProps xmlns:a14="http://schemas.microsoft.com/office/drawing/2010/main">
                <a14:imgLayer r:embed="rId130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12106275"/>
          <a:ext cx="84772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2438400</xdr:colOff>
      <xdr:row>349</xdr:row>
      <xdr:rowOff>57150</xdr:rowOff>
    </xdr:from>
    <xdr:to>
      <xdr:col>5</xdr:col>
      <xdr:colOff>1057275</xdr:colOff>
      <xdr:row>350</xdr:row>
      <xdr:rowOff>175376</xdr:rowOff>
    </xdr:to>
    <xdr:pic>
      <xdr:nvPicPr>
        <xdr:cNvPr id="437" name="Рисунок 436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115519200"/>
          <a:ext cx="1143000" cy="365876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352</xdr:row>
      <xdr:rowOff>161925</xdr:rowOff>
    </xdr:from>
    <xdr:to>
      <xdr:col>5</xdr:col>
      <xdr:colOff>962025</xdr:colOff>
      <xdr:row>356</xdr:row>
      <xdr:rowOff>19050</xdr:rowOff>
    </xdr:to>
    <xdr:pic>
      <xdr:nvPicPr>
        <xdr:cNvPr id="438" name="Рисунок 437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4773275"/>
          <a:ext cx="84772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2066925</xdr:colOff>
      <xdr:row>382</xdr:row>
      <xdr:rowOff>133350</xdr:rowOff>
    </xdr:from>
    <xdr:to>
      <xdr:col>6</xdr:col>
      <xdr:colOff>0</xdr:colOff>
      <xdr:row>384</xdr:row>
      <xdr:rowOff>30480</xdr:rowOff>
    </xdr:to>
    <xdr:pic>
      <xdr:nvPicPr>
        <xdr:cNvPr id="439" name="Рисунок 438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" y="21450300"/>
          <a:ext cx="1552575" cy="37338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384</xdr:row>
      <xdr:rowOff>85726</xdr:rowOff>
    </xdr:from>
    <xdr:to>
      <xdr:col>5</xdr:col>
      <xdr:colOff>971550</xdr:colOff>
      <xdr:row>387</xdr:row>
      <xdr:rowOff>85725</xdr:rowOff>
    </xdr:to>
    <xdr:pic>
      <xdr:nvPicPr>
        <xdr:cNvPr id="440" name="Рисунок 439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sharpenSoften amount="29000"/>
                  </a14:imgEffect>
                  <a14:imgEffect>
                    <a14:brightnessContrast bright="12000" contras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123320176"/>
          <a:ext cx="847725" cy="69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1800225</xdr:colOff>
      <xdr:row>344</xdr:row>
      <xdr:rowOff>238125</xdr:rowOff>
    </xdr:from>
    <xdr:to>
      <xdr:col>5</xdr:col>
      <xdr:colOff>72886</xdr:colOff>
      <xdr:row>346</xdr:row>
      <xdr:rowOff>152286</xdr:rowOff>
    </xdr:to>
    <xdr:sp macro="" textlink="">
      <xdr:nvSpPr>
        <xdr:cNvPr id="441" name="shape138"/>
        <xdr:cNvSpPr/>
      </xdr:nvSpPr>
      <xdr:spPr>
        <a:xfrm>
          <a:off x="5457825" y="12677775"/>
          <a:ext cx="806311" cy="6571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1771650</xdr:colOff>
      <xdr:row>354</xdr:row>
      <xdr:rowOff>171450</xdr:rowOff>
    </xdr:from>
    <xdr:to>
      <xdr:col>5</xdr:col>
      <xdr:colOff>44311</xdr:colOff>
      <xdr:row>356</xdr:row>
      <xdr:rowOff>190386</xdr:rowOff>
    </xdr:to>
    <xdr:sp macro="" textlink="">
      <xdr:nvSpPr>
        <xdr:cNvPr id="442" name="shape138"/>
        <xdr:cNvSpPr/>
      </xdr:nvSpPr>
      <xdr:spPr>
        <a:xfrm>
          <a:off x="5429250" y="15278100"/>
          <a:ext cx="806311" cy="6571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1790700</xdr:colOff>
      <xdr:row>386</xdr:row>
      <xdr:rowOff>200025</xdr:rowOff>
    </xdr:from>
    <xdr:to>
      <xdr:col>5</xdr:col>
      <xdr:colOff>63361</xdr:colOff>
      <xdr:row>391</xdr:row>
      <xdr:rowOff>18936</xdr:rowOff>
    </xdr:to>
    <xdr:sp macro="" textlink="">
      <xdr:nvSpPr>
        <xdr:cNvPr id="443" name="shape138"/>
        <xdr:cNvSpPr/>
      </xdr:nvSpPr>
      <xdr:spPr>
        <a:xfrm>
          <a:off x="5448300" y="22393275"/>
          <a:ext cx="806311" cy="6571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1828800</xdr:colOff>
      <xdr:row>396</xdr:row>
      <xdr:rowOff>742950</xdr:rowOff>
    </xdr:from>
    <xdr:to>
      <xdr:col>5</xdr:col>
      <xdr:colOff>101461</xdr:colOff>
      <xdr:row>397</xdr:row>
      <xdr:rowOff>57036</xdr:rowOff>
    </xdr:to>
    <xdr:sp macro="" textlink="">
      <xdr:nvSpPr>
        <xdr:cNvPr id="444" name="shape138"/>
        <xdr:cNvSpPr/>
      </xdr:nvSpPr>
      <xdr:spPr>
        <a:xfrm>
          <a:off x="5486400" y="28241625"/>
          <a:ext cx="806311" cy="6571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1838325</xdr:colOff>
      <xdr:row>397</xdr:row>
      <xdr:rowOff>752475</xdr:rowOff>
    </xdr:from>
    <xdr:to>
      <xdr:col>5</xdr:col>
      <xdr:colOff>110986</xdr:colOff>
      <xdr:row>398</xdr:row>
      <xdr:rowOff>161811</xdr:rowOff>
    </xdr:to>
    <xdr:sp macro="" textlink="">
      <xdr:nvSpPr>
        <xdr:cNvPr id="445" name="shape138"/>
        <xdr:cNvSpPr/>
      </xdr:nvSpPr>
      <xdr:spPr>
        <a:xfrm>
          <a:off x="5495925" y="29594175"/>
          <a:ext cx="806311" cy="6571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571501</xdr:colOff>
      <xdr:row>404</xdr:row>
      <xdr:rowOff>266700</xdr:rowOff>
    </xdr:from>
    <xdr:to>
      <xdr:col>6</xdr:col>
      <xdr:colOff>0</xdr:colOff>
      <xdr:row>405</xdr:row>
      <xdr:rowOff>0</xdr:rowOff>
    </xdr:to>
    <xdr:pic>
      <xdr:nvPicPr>
        <xdr:cNvPr id="446" name="shape40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1" y="3790950"/>
          <a:ext cx="514349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405</xdr:row>
      <xdr:rowOff>1</xdr:rowOff>
    </xdr:from>
    <xdr:to>
      <xdr:col>5</xdr:col>
      <xdr:colOff>1000125</xdr:colOff>
      <xdr:row>405</xdr:row>
      <xdr:rowOff>1381125</xdr:rowOff>
    </xdr:to>
    <xdr:pic>
      <xdr:nvPicPr>
        <xdr:cNvPr id="447" name="shape44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134797801"/>
          <a:ext cx="9810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400</xdr:row>
      <xdr:rowOff>285750</xdr:rowOff>
    </xdr:from>
    <xdr:to>
      <xdr:col>5</xdr:col>
      <xdr:colOff>1076325</xdr:colOff>
      <xdr:row>402</xdr:row>
      <xdr:rowOff>361950</xdr:rowOff>
    </xdr:to>
    <xdr:pic>
      <xdr:nvPicPr>
        <xdr:cNvPr id="448" name="shape45" descr="rId32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132883275"/>
          <a:ext cx="10572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409</xdr:row>
      <xdr:rowOff>209550</xdr:rowOff>
    </xdr:from>
    <xdr:to>
      <xdr:col>5</xdr:col>
      <xdr:colOff>1066800</xdr:colOff>
      <xdr:row>410</xdr:row>
      <xdr:rowOff>609599</xdr:rowOff>
    </xdr:to>
    <xdr:pic>
      <xdr:nvPicPr>
        <xdr:cNvPr id="449" name="shape96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38531600"/>
          <a:ext cx="1038225" cy="1123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1076325</xdr:colOff>
      <xdr:row>399</xdr:row>
      <xdr:rowOff>19050</xdr:rowOff>
    </xdr:from>
    <xdr:to>
      <xdr:col>8</xdr:col>
      <xdr:colOff>409575</xdr:colOff>
      <xdr:row>399</xdr:row>
      <xdr:rowOff>257175</xdr:rowOff>
    </xdr:to>
    <xdr:pic>
      <xdr:nvPicPr>
        <xdr:cNvPr id="450" name="Рисунок 44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575" y="134302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404</xdr:row>
      <xdr:rowOff>19050</xdr:rowOff>
    </xdr:from>
    <xdr:to>
      <xdr:col>8</xdr:col>
      <xdr:colOff>409575</xdr:colOff>
      <xdr:row>404</xdr:row>
      <xdr:rowOff>209550</xdr:rowOff>
    </xdr:to>
    <xdr:pic>
      <xdr:nvPicPr>
        <xdr:cNvPr id="451" name="Рисунок 450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575" y="354330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408</xdr:row>
      <xdr:rowOff>19050</xdr:rowOff>
    </xdr:from>
    <xdr:to>
      <xdr:col>8</xdr:col>
      <xdr:colOff>409575</xdr:colOff>
      <xdr:row>408</xdr:row>
      <xdr:rowOff>209550</xdr:rowOff>
    </xdr:to>
    <xdr:pic>
      <xdr:nvPicPr>
        <xdr:cNvPr id="452" name="Рисунок 45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575" y="706755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19051</xdr:colOff>
      <xdr:row>407</xdr:row>
      <xdr:rowOff>400050</xdr:rowOff>
    </xdr:from>
    <xdr:to>
      <xdr:col>5</xdr:col>
      <xdr:colOff>1078839</xdr:colOff>
      <xdr:row>407</xdr:row>
      <xdr:rowOff>400050</xdr:rowOff>
    </xdr:to>
    <xdr:pic>
      <xdr:nvPicPr>
        <xdr:cNvPr id="453" name="shape40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1" y="5895975"/>
          <a:ext cx="1059788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1076325</xdr:colOff>
      <xdr:row>406</xdr:row>
      <xdr:rowOff>19050</xdr:rowOff>
    </xdr:from>
    <xdr:to>
      <xdr:col>8</xdr:col>
      <xdr:colOff>409575</xdr:colOff>
      <xdr:row>406</xdr:row>
      <xdr:rowOff>257175</xdr:rowOff>
    </xdr:to>
    <xdr:pic>
      <xdr:nvPicPr>
        <xdr:cNvPr id="454" name="Рисунок 453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575" y="523875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323849</xdr:colOff>
      <xdr:row>403</xdr:row>
      <xdr:rowOff>86401</xdr:rowOff>
    </xdr:from>
    <xdr:to>
      <xdr:col>5</xdr:col>
      <xdr:colOff>790575</xdr:colOff>
      <xdr:row>403</xdr:row>
      <xdr:rowOff>523874</xdr:rowOff>
    </xdr:to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581774" y="133969801"/>
          <a:ext cx="466726" cy="437473"/>
        </a:xfrm>
        <a:prstGeom prst="rect">
          <a:avLst/>
        </a:prstGeom>
      </xdr:spPr>
    </xdr:pic>
    <xdr:clientData/>
  </xdr:twoCellAnchor>
  <xdr:twoCellAnchor editAs="oneCell">
    <xdr:from>
      <xdr:col>4</xdr:col>
      <xdr:colOff>1676400</xdr:colOff>
      <xdr:row>410</xdr:row>
      <xdr:rowOff>400050</xdr:rowOff>
    </xdr:from>
    <xdr:to>
      <xdr:col>4</xdr:col>
      <xdr:colOff>2482711</xdr:colOff>
      <xdr:row>410</xdr:row>
      <xdr:rowOff>418986</xdr:rowOff>
    </xdr:to>
    <xdr:sp macro="" textlink="">
      <xdr:nvSpPr>
        <xdr:cNvPr id="456" name="shape150"/>
        <xdr:cNvSpPr/>
      </xdr:nvSpPr>
      <xdr:spPr>
        <a:xfrm>
          <a:off x="5334000" y="8448675"/>
          <a:ext cx="806311" cy="3427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57150</xdr:colOff>
      <xdr:row>422</xdr:row>
      <xdr:rowOff>85724</xdr:rowOff>
    </xdr:from>
    <xdr:to>
      <xdr:col>5</xdr:col>
      <xdr:colOff>1047750</xdr:colOff>
      <xdr:row>429</xdr:row>
      <xdr:rowOff>28574</xdr:rowOff>
    </xdr:to>
    <xdr:pic>
      <xdr:nvPicPr>
        <xdr:cNvPr id="457" name="shape69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142798799"/>
          <a:ext cx="9906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413</xdr:row>
      <xdr:rowOff>95249</xdr:rowOff>
    </xdr:from>
    <xdr:to>
      <xdr:col>5</xdr:col>
      <xdr:colOff>1076325</xdr:colOff>
      <xdr:row>418</xdr:row>
      <xdr:rowOff>104774</xdr:rowOff>
    </xdr:to>
    <xdr:pic>
      <xdr:nvPicPr>
        <xdr:cNvPr id="458" name="shape71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140798549"/>
          <a:ext cx="10572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435</xdr:row>
      <xdr:rowOff>104775</xdr:rowOff>
    </xdr:from>
    <xdr:to>
      <xdr:col>5</xdr:col>
      <xdr:colOff>1038225</xdr:colOff>
      <xdr:row>440</xdr:row>
      <xdr:rowOff>152400</xdr:rowOff>
    </xdr:to>
    <xdr:pic>
      <xdr:nvPicPr>
        <xdr:cNvPr id="459" name="shape68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146246850"/>
          <a:ext cx="9620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1076325</xdr:colOff>
      <xdr:row>412</xdr:row>
      <xdr:rowOff>19050</xdr:rowOff>
    </xdr:from>
    <xdr:to>
      <xdr:col>8</xdr:col>
      <xdr:colOff>409575</xdr:colOff>
      <xdr:row>412</xdr:row>
      <xdr:rowOff>257175</xdr:rowOff>
    </xdr:to>
    <xdr:pic>
      <xdr:nvPicPr>
        <xdr:cNvPr id="460" name="Рисунок 45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725" y="134302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421</xdr:row>
      <xdr:rowOff>19050</xdr:rowOff>
    </xdr:from>
    <xdr:to>
      <xdr:col>8</xdr:col>
      <xdr:colOff>409575</xdr:colOff>
      <xdr:row>421</xdr:row>
      <xdr:rowOff>209550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725" y="335280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1066800</xdr:colOff>
      <xdr:row>431</xdr:row>
      <xdr:rowOff>19050</xdr:rowOff>
    </xdr:from>
    <xdr:to>
      <xdr:col>8</xdr:col>
      <xdr:colOff>400050</xdr:colOff>
      <xdr:row>431</xdr:row>
      <xdr:rowOff>257175</xdr:rowOff>
    </xdr:to>
    <xdr:pic>
      <xdr:nvPicPr>
        <xdr:cNvPr id="462" name="Рисунок 46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525780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1066800</xdr:colOff>
      <xdr:row>433</xdr:row>
      <xdr:rowOff>19050</xdr:rowOff>
    </xdr:from>
    <xdr:to>
      <xdr:col>8</xdr:col>
      <xdr:colOff>400050</xdr:colOff>
      <xdr:row>433</xdr:row>
      <xdr:rowOff>257175</xdr:rowOff>
    </xdr:to>
    <xdr:pic>
      <xdr:nvPicPr>
        <xdr:cNvPr id="463" name="Рисунок 46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661987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1714500</xdr:colOff>
      <xdr:row>432</xdr:row>
      <xdr:rowOff>733425</xdr:rowOff>
    </xdr:from>
    <xdr:to>
      <xdr:col>4</xdr:col>
      <xdr:colOff>2520811</xdr:colOff>
      <xdr:row>433</xdr:row>
      <xdr:rowOff>114</xdr:rowOff>
    </xdr:to>
    <xdr:sp macro="" textlink="">
      <xdr:nvSpPr>
        <xdr:cNvPr id="464" name="shape150"/>
        <xdr:cNvSpPr/>
      </xdr:nvSpPr>
      <xdr:spPr>
        <a:xfrm>
          <a:off x="5429250" y="6248400"/>
          <a:ext cx="806311" cy="3427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1</xdr:col>
      <xdr:colOff>47626</xdr:colOff>
      <xdr:row>419</xdr:row>
      <xdr:rowOff>200025</xdr:rowOff>
    </xdr:from>
    <xdr:to>
      <xdr:col>1</xdr:col>
      <xdr:colOff>552450</xdr:colOff>
      <xdr:row>419</xdr:row>
      <xdr:rowOff>266700</xdr:rowOff>
    </xdr:to>
    <xdr:sp macro="" textlink="">
      <xdr:nvSpPr>
        <xdr:cNvPr id="465" name="shape150"/>
        <xdr:cNvSpPr/>
      </xdr:nvSpPr>
      <xdr:spPr>
        <a:xfrm>
          <a:off x="1447801" y="2943225"/>
          <a:ext cx="504824" cy="66675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1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1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133350</xdr:colOff>
      <xdr:row>432</xdr:row>
      <xdr:rowOff>66675</xdr:rowOff>
    </xdr:from>
    <xdr:to>
      <xdr:col>5</xdr:col>
      <xdr:colOff>933450</xdr:colOff>
      <xdr:row>432</xdr:row>
      <xdr:rowOff>1019175</xdr:rowOff>
    </xdr:to>
    <xdr:pic>
      <xdr:nvPicPr>
        <xdr:cNvPr id="466" name="Рисунок 465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5" y="144684750"/>
          <a:ext cx="8001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342901</xdr:colOff>
      <xdr:row>424</xdr:row>
      <xdr:rowOff>123825</xdr:rowOff>
    </xdr:from>
    <xdr:to>
      <xdr:col>2</xdr:col>
      <xdr:colOff>47626</xdr:colOff>
      <xdr:row>426</xdr:row>
      <xdr:rowOff>3061</xdr:rowOff>
    </xdr:to>
    <xdr:sp macro="" textlink="">
      <xdr:nvSpPr>
        <xdr:cNvPr id="467" name="shape138"/>
        <xdr:cNvSpPr/>
      </xdr:nvSpPr>
      <xdr:spPr>
        <a:xfrm>
          <a:off x="1743076" y="4057650"/>
          <a:ext cx="476250" cy="5428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05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</a:t>
          </a:r>
          <a:endParaRPr lang="ru-RU" sz="105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152400</xdr:colOff>
      <xdr:row>443</xdr:row>
      <xdr:rowOff>180975</xdr:rowOff>
    </xdr:from>
    <xdr:to>
      <xdr:col>5</xdr:col>
      <xdr:colOff>942975</xdr:colOff>
      <xdr:row>443</xdr:row>
      <xdr:rowOff>847725</xdr:rowOff>
    </xdr:to>
    <xdr:pic>
      <xdr:nvPicPr>
        <xdr:cNvPr id="468" name="shape60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148332825"/>
          <a:ext cx="7905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247651</xdr:colOff>
      <xdr:row>445</xdr:row>
      <xdr:rowOff>209550</xdr:rowOff>
    </xdr:from>
    <xdr:to>
      <xdr:col>5</xdr:col>
      <xdr:colOff>876301</xdr:colOff>
      <xdr:row>445</xdr:row>
      <xdr:rowOff>213691</xdr:rowOff>
    </xdr:to>
    <xdr:pic>
      <xdr:nvPicPr>
        <xdr:cNvPr id="469" name="shape59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1" y="3086100"/>
          <a:ext cx="628650" cy="719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448</xdr:row>
      <xdr:rowOff>161925</xdr:rowOff>
    </xdr:from>
    <xdr:to>
      <xdr:col>5</xdr:col>
      <xdr:colOff>1066800</xdr:colOff>
      <xdr:row>448</xdr:row>
      <xdr:rowOff>1000125</xdr:rowOff>
    </xdr:to>
    <xdr:pic>
      <xdr:nvPicPr>
        <xdr:cNvPr id="470" name="shape58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52123775"/>
          <a:ext cx="10382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446</xdr:row>
      <xdr:rowOff>114300</xdr:rowOff>
    </xdr:from>
    <xdr:to>
      <xdr:col>5</xdr:col>
      <xdr:colOff>933450</xdr:colOff>
      <xdr:row>446</xdr:row>
      <xdr:rowOff>974975</xdr:rowOff>
    </xdr:to>
    <xdr:pic>
      <xdr:nvPicPr>
        <xdr:cNvPr id="471" name="shape57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150656925"/>
          <a:ext cx="752475" cy="86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171450</xdr:colOff>
      <xdr:row>453</xdr:row>
      <xdr:rowOff>0</xdr:rowOff>
    </xdr:from>
    <xdr:to>
      <xdr:col>5</xdr:col>
      <xdr:colOff>923925</xdr:colOff>
      <xdr:row>454</xdr:row>
      <xdr:rowOff>123825</xdr:rowOff>
    </xdr:to>
    <xdr:pic>
      <xdr:nvPicPr>
        <xdr:cNvPr id="472" name="shape55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7486650"/>
          <a:ext cx="7524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171451</xdr:colOff>
      <xdr:row>451</xdr:row>
      <xdr:rowOff>28575</xdr:rowOff>
    </xdr:from>
    <xdr:to>
      <xdr:col>5</xdr:col>
      <xdr:colOff>923925</xdr:colOff>
      <xdr:row>452</xdr:row>
      <xdr:rowOff>152399</xdr:rowOff>
    </xdr:to>
    <xdr:pic>
      <xdr:nvPicPr>
        <xdr:cNvPr id="473" name="shape56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1" y="7038975"/>
          <a:ext cx="752474" cy="447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449</xdr:row>
      <xdr:rowOff>28575</xdr:rowOff>
    </xdr:from>
    <xdr:to>
      <xdr:col>5</xdr:col>
      <xdr:colOff>923925</xdr:colOff>
      <xdr:row>450</xdr:row>
      <xdr:rowOff>238124</xdr:rowOff>
    </xdr:to>
    <xdr:pic>
      <xdr:nvPicPr>
        <xdr:cNvPr id="474" name="shape54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6562725"/>
          <a:ext cx="733425" cy="495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1076325</xdr:colOff>
      <xdr:row>444</xdr:row>
      <xdr:rowOff>19050</xdr:rowOff>
    </xdr:from>
    <xdr:to>
      <xdr:col>8</xdr:col>
      <xdr:colOff>409575</xdr:colOff>
      <xdr:row>444</xdr:row>
      <xdr:rowOff>209550</xdr:rowOff>
    </xdr:to>
    <xdr:pic>
      <xdr:nvPicPr>
        <xdr:cNvPr id="475" name="Рисунок 474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575" y="261937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442</xdr:row>
      <xdr:rowOff>19050</xdr:rowOff>
    </xdr:from>
    <xdr:to>
      <xdr:col>8</xdr:col>
      <xdr:colOff>409575</xdr:colOff>
      <xdr:row>442</xdr:row>
      <xdr:rowOff>257175</xdr:rowOff>
    </xdr:to>
    <xdr:pic>
      <xdr:nvPicPr>
        <xdr:cNvPr id="476" name="Рисунок 475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575" y="134302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447</xdr:row>
      <xdr:rowOff>19050</xdr:rowOff>
    </xdr:from>
    <xdr:to>
      <xdr:col>8</xdr:col>
      <xdr:colOff>409575</xdr:colOff>
      <xdr:row>447</xdr:row>
      <xdr:rowOff>209550</xdr:rowOff>
    </xdr:to>
    <xdr:pic>
      <xdr:nvPicPr>
        <xdr:cNvPr id="477" name="Рисунок 47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575" y="515302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266702</xdr:colOff>
      <xdr:row>455</xdr:row>
      <xdr:rowOff>48699</xdr:rowOff>
    </xdr:from>
    <xdr:to>
      <xdr:col>5</xdr:col>
      <xdr:colOff>809626</xdr:colOff>
      <xdr:row>455</xdr:row>
      <xdr:rowOff>466724</xdr:rowOff>
    </xdr:to>
    <xdr:pic>
      <xdr:nvPicPr>
        <xdr:cNvPr id="478" name="Рисунок 477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27" y="154563249"/>
          <a:ext cx="542924" cy="41802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454</xdr:row>
      <xdr:rowOff>57150</xdr:rowOff>
    </xdr:from>
    <xdr:to>
      <xdr:col>2</xdr:col>
      <xdr:colOff>171450</xdr:colOff>
      <xdr:row>455</xdr:row>
      <xdr:rowOff>152286</xdr:rowOff>
    </xdr:to>
    <xdr:sp macro="" textlink="">
      <xdr:nvSpPr>
        <xdr:cNvPr id="479" name="shape138"/>
        <xdr:cNvSpPr/>
      </xdr:nvSpPr>
      <xdr:spPr>
        <a:xfrm>
          <a:off x="1847850" y="7781925"/>
          <a:ext cx="476250" cy="5428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05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</a:t>
          </a:r>
          <a:endParaRPr lang="ru-RU" sz="105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19050</xdr:colOff>
      <xdr:row>461</xdr:row>
      <xdr:rowOff>161923</xdr:rowOff>
    </xdr:from>
    <xdr:to>
      <xdr:col>5</xdr:col>
      <xdr:colOff>1076325</xdr:colOff>
      <xdr:row>461</xdr:row>
      <xdr:rowOff>504824</xdr:rowOff>
    </xdr:to>
    <xdr:pic>
      <xdr:nvPicPr>
        <xdr:cNvPr id="480" name="shape39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157638748"/>
          <a:ext cx="1057275" cy="342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464</xdr:row>
      <xdr:rowOff>523875</xdr:rowOff>
    </xdr:from>
    <xdr:to>
      <xdr:col>5</xdr:col>
      <xdr:colOff>1057275</xdr:colOff>
      <xdr:row>465</xdr:row>
      <xdr:rowOff>390525</xdr:rowOff>
    </xdr:to>
    <xdr:pic>
      <xdr:nvPicPr>
        <xdr:cNvPr id="481" name="shape41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159305625"/>
          <a:ext cx="10572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464</xdr:row>
      <xdr:rowOff>123825</xdr:rowOff>
    </xdr:from>
    <xdr:to>
      <xdr:col>5</xdr:col>
      <xdr:colOff>1076325</xdr:colOff>
      <xdr:row>464</xdr:row>
      <xdr:rowOff>457200</xdr:rowOff>
    </xdr:to>
    <xdr:pic>
      <xdr:nvPicPr>
        <xdr:cNvPr id="482" name="shape42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158905575"/>
          <a:ext cx="10572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458</xdr:row>
      <xdr:rowOff>342899</xdr:rowOff>
    </xdr:from>
    <xdr:to>
      <xdr:col>5</xdr:col>
      <xdr:colOff>1076325</xdr:colOff>
      <xdr:row>459</xdr:row>
      <xdr:rowOff>19049</xdr:rowOff>
    </xdr:to>
    <xdr:pic>
      <xdr:nvPicPr>
        <xdr:cNvPr id="483" name="shape43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1943099"/>
          <a:ext cx="10572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1076325</xdr:colOff>
      <xdr:row>457</xdr:row>
      <xdr:rowOff>19050</xdr:rowOff>
    </xdr:from>
    <xdr:to>
      <xdr:col>8</xdr:col>
      <xdr:colOff>409575</xdr:colOff>
      <xdr:row>457</xdr:row>
      <xdr:rowOff>257175</xdr:rowOff>
    </xdr:to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134302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1066800</xdr:colOff>
      <xdr:row>460</xdr:row>
      <xdr:rowOff>19050</xdr:rowOff>
    </xdr:from>
    <xdr:to>
      <xdr:col>8</xdr:col>
      <xdr:colOff>400050</xdr:colOff>
      <xdr:row>460</xdr:row>
      <xdr:rowOff>209550</xdr:rowOff>
    </xdr:to>
    <xdr:pic>
      <xdr:nvPicPr>
        <xdr:cNvPr id="485" name="Рисунок 484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725" y="283845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1066800</xdr:colOff>
      <xdr:row>463</xdr:row>
      <xdr:rowOff>19050</xdr:rowOff>
    </xdr:from>
    <xdr:to>
      <xdr:col>8</xdr:col>
      <xdr:colOff>400050</xdr:colOff>
      <xdr:row>463</xdr:row>
      <xdr:rowOff>209550</xdr:rowOff>
    </xdr:to>
    <xdr:pic>
      <xdr:nvPicPr>
        <xdr:cNvPr id="486" name="Рисунок 48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725" y="414337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4</xdr:col>
      <xdr:colOff>1638300</xdr:colOff>
      <xdr:row>459</xdr:row>
      <xdr:rowOff>304800</xdr:rowOff>
    </xdr:from>
    <xdr:to>
      <xdr:col>4</xdr:col>
      <xdr:colOff>2444611</xdr:colOff>
      <xdr:row>459</xdr:row>
      <xdr:rowOff>438036</xdr:rowOff>
    </xdr:to>
    <xdr:sp macro="" textlink="">
      <xdr:nvSpPr>
        <xdr:cNvPr id="487" name="shape150"/>
        <xdr:cNvSpPr/>
      </xdr:nvSpPr>
      <xdr:spPr>
        <a:xfrm>
          <a:off x="5362575" y="2514600"/>
          <a:ext cx="806311" cy="43803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1619250</xdr:colOff>
      <xdr:row>462</xdr:row>
      <xdr:rowOff>200025</xdr:rowOff>
    </xdr:from>
    <xdr:to>
      <xdr:col>4</xdr:col>
      <xdr:colOff>2425561</xdr:colOff>
      <xdr:row>462</xdr:row>
      <xdr:rowOff>409461</xdr:rowOff>
    </xdr:to>
    <xdr:sp macro="" textlink="">
      <xdr:nvSpPr>
        <xdr:cNvPr id="488" name="shape150"/>
        <xdr:cNvSpPr/>
      </xdr:nvSpPr>
      <xdr:spPr>
        <a:xfrm>
          <a:off x="5343525" y="3810000"/>
          <a:ext cx="806311" cy="51423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9525</xdr:colOff>
      <xdr:row>462</xdr:row>
      <xdr:rowOff>0</xdr:rowOff>
    </xdr:from>
    <xdr:to>
      <xdr:col>5</xdr:col>
      <xdr:colOff>1076325</xdr:colOff>
      <xdr:row>462</xdr:row>
      <xdr:rowOff>342900</xdr:rowOff>
    </xdr:to>
    <xdr:pic>
      <xdr:nvPicPr>
        <xdr:cNvPr id="489" name="Рисунок 488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0" y="157991175"/>
          <a:ext cx="1066800" cy="342900"/>
        </a:xfrm>
        <a:prstGeom prst="rect">
          <a:avLst/>
        </a:prstGeom>
      </xdr:spPr>
    </xdr:pic>
    <xdr:clientData/>
  </xdr:twoCellAnchor>
  <xdr:twoCellAnchor editAs="oneCell">
    <xdr:from>
      <xdr:col>4</xdr:col>
      <xdr:colOff>1647825</xdr:colOff>
      <xdr:row>465</xdr:row>
      <xdr:rowOff>238125</xdr:rowOff>
    </xdr:from>
    <xdr:to>
      <xdr:col>4</xdr:col>
      <xdr:colOff>2454136</xdr:colOff>
      <xdr:row>465</xdr:row>
      <xdr:rowOff>266586</xdr:rowOff>
    </xdr:to>
    <xdr:sp macro="" textlink="">
      <xdr:nvSpPr>
        <xdr:cNvPr id="490" name="shape150"/>
        <xdr:cNvSpPr/>
      </xdr:nvSpPr>
      <xdr:spPr>
        <a:xfrm>
          <a:off x="5372100" y="5191125"/>
          <a:ext cx="806311" cy="3427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171451</xdr:colOff>
      <xdr:row>468</xdr:row>
      <xdr:rowOff>38100</xdr:rowOff>
    </xdr:from>
    <xdr:to>
      <xdr:col>5</xdr:col>
      <xdr:colOff>952501</xdr:colOff>
      <xdr:row>472</xdr:row>
      <xdr:rowOff>95250</xdr:rowOff>
    </xdr:to>
    <xdr:pic>
      <xdr:nvPicPr>
        <xdr:cNvPr id="491" name="shape35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6" y="160858200"/>
          <a:ext cx="7810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123826</xdr:colOff>
      <xdr:row>472</xdr:row>
      <xdr:rowOff>171450</xdr:rowOff>
    </xdr:from>
    <xdr:to>
      <xdr:col>5</xdr:col>
      <xdr:colOff>981075</xdr:colOff>
      <xdr:row>475</xdr:row>
      <xdr:rowOff>228600</xdr:rowOff>
    </xdr:to>
    <xdr:pic>
      <xdr:nvPicPr>
        <xdr:cNvPr id="492" name="shape36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1" y="161829750"/>
          <a:ext cx="857249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479</xdr:row>
      <xdr:rowOff>133350</xdr:rowOff>
    </xdr:from>
    <xdr:to>
      <xdr:col>5</xdr:col>
      <xdr:colOff>1057275</xdr:colOff>
      <xdr:row>485</xdr:row>
      <xdr:rowOff>57150</xdr:rowOff>
    </xdr:to>
    <xdr:pic>
      <xdr:nvPicPr>
        <xdr:cNvPr id="493" name="shape37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63744275"/>
          <a:ext cx="10191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1076325</xdr:colOff>
      <xdr:row>467</xdr:row>
      <xdr:rowOff>19050</xdr:rowOff>
    </xdr:from>
    <xdr:to>
      <xdr:col>8</xdr:col>
      <xdr:colOff>409575</xdr:colOff>
      <xdr:row>467</xdr:row>
      <xdr:rowOff>257175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134302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477</xdr:row>
      <xdr:rowOff>19050</xdr:rowOff>
    </xdr:from>
    <xdr:to>
      <xdr:col>8</xdr:col>
      <xdr:colOff>409575</xdr:colOff>
      <xdr:row>477</xdr:row>
      <xdr:rowOff>209550</xdr:rowOff>
    </xdr:to>
    <xdr:pic>
      <xdr:nvPicPr>
        <xdr:cNvPr id="495" name="Рисунок 494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397192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323847</xdr:colOff>
      <xdr:row>476</xdr:row>
      <xdr:rowOff>41489</xdr:rowOff>
    </xdr:from>
    <xdr:to>
      <xdr:col>5</xdr:col>
      <xdr:colOff>790572</xdr:colOff>
      <xdr:row>476</xdr:row>
      <xdr:rowOff>447675</xdr:rowOff>
    </xdr:to>
    <xdr:pic>
      <xdr:nvPicPr>
        <xdr:cNvPr id="496" name="Рисунок 495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581772" y="162652289"/>
          <a:ext cx="466725" cy="406186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295271</xdr:colOff>
      <xdr:row>486</xdr:row>
      <xdr:rowOff>23086</xdr:rowOff>
    </xdr:from>
    <xdr:to>
      <xdr:col>5</xdr:col>
      <xdr:colOff>790574</xdr:colOff>
      <xdr:row>486</xdr:row>
      <xdr:rowOff>438150</xdr:rowOff>
    </xdr:to>
    <xdr:pic>
      <xdr:nvPicPr>
        <xdr:cNvPr id="497" name="Рисунок 496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553196" y="165005611"/>
          <a:ext cx="495303" cy="415064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257176</xdr:colOff>
      <xdr:row>516</xdr:row>
      <xdr:rowOff>95251</xdr:rowOff>
    </xdr:from>
    <xdr:to>
      <xdr:col>5</xdr:col>
      <xdr:colOff>876300</xdr:colOff>
      <xdr:row>516</xdr:row>
      <xdr:rowOff>1000125</xdr:rowOff>
    </xdr:to>
    <xdr:pic>
      <xdr:nvPicPr>
        <xdr:cNvPr id="531" name="shape2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1" y="181737001"/>
          <a:ext cx="619124" cy="904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295275</xdr:colOff>
      <xdr:row>515</xdr:row>
      <xdr:rowOff>123825</xdr:rowOff>
    </xdr:from>
    <xdr:to>
      <xdr:col>5</xdr:col>
      <xdr:colOff>873773</xdr:colOff>
      <xdr:row>515</xdr:row>
      <xdr:rowOff>962025</xdr:rowOff>
    </xdr:to>
    <xdr:pic>
      <xdr:nvPicPr>
        <xdr:cNvPr id="532" name="shape3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180641625"/>
          <a:ext cx="578498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512</xdr:row>
      <xdr:rowOff>38100</xdr:rowOff>
    </xdr:from>
    <xdr:to>
      <xdr:col>5</xdr:col>
      <xdr:colOff>895058</xdr:colOff>
      <xdr:row>512</xdr:row>
      <xdr:rowOff>800100</xdr:rowOff>
    </xdr:to>
    <xdr:pic>
      <xdr:nvPicPr>
        <xdr:cNvPr id="533" name="shape4" descr="QQ截图20130312154510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178203225"/>
          <a:ext cx="714083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171450</xdr:colOff>
      <xdr:row>510</xdr:row>
      <xdr:rowOff>104774</xdr:rowOff>
    </xdr:from>
    <xdr:to>
      <xdr:col>5</xdr:col>
      <xdr:colOff>910123</xdr:colOff>
      <xdr:row>510</xdr:row>
      <xdr:rowOff>1057275</xdr:rowOff>
    </xdr:to>
    <xdr:pic>
      <xdr:nvPicPr>
        <xdr:cNvPr id="534" name="shape5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176879249"/>
          <a:ext cx="738673" cy="952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506</xdr:row>
      <xdr:rowOff>361949</xdr:rowOff>
    </xdr:from>
    <xdr:to>
      <xdr:col>5</xdr:col>
      <xdr:colOff>542925</xdr:colOff>
      <xdr:row>508</xdr:row>
      <xdr:rowOff>238124</xdr:rowOff>
    </xdr:to>
    <xdr:pic>
      <xdr:nvPicPr>
        <xdr:cNvPr id="535" name="shape6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175717199"/>
          <a:ext cx="5238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506</xdr:row>
      <xdr:rowOff>333375</xdr:rowOff>
    </xdr:from>
    <xdr:to>
      <xdr:col>5</xdr:col>
      <xdr:colOff>1038225</xdr:colOff>
      <xdr:row>508</xdr:row>
      <xdr:rowOff>228600</xdr:rowOff>
    </xdr:to>
    <xdr:pic>
      <xdr:nvPicPr>
        <xdr:cNvPr id="536" name="shape8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175688625"/>
          <a:ext cx="5143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513</xdr:row>
      <xdr:rowOff>104774</xdr:rowOff>
    </xdr:from>
    <xdr:to>
      <xdr:col>5</xdr:col>
      <xdr:colOff>904875</xdr:colOff>
      <xdr:row>513</xdr:row>
      <xdr:rowOff>990599</xdr:rowOff>
    </xdr:to>
    <xdr:pic>
      <xdr:nvPicPr>
        <xdr:cNvPr id="537" name="shape11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179222399"/>
          <a:ext cx="7239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503</xdr:row>
      <xdr:rowOff>219076</xdr:rowOff>
    </xdr:from>
    <xdr:to>
      <xdr:col>5</xdr:col>
      <xdr:colOff>523875</xdr:colOff>
      <xdr:row>503</xdr:row>
      <xdr:rowOff>962025</xdr:rowOff>
    </xdr:to>
    <xdr:pic>
      <xdr:nvPicPr>
        <xdr:cNvPr id="538" name="shape13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173774101"/>
          <a:ext cx="504825" cy="742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561975</xdr:colOff>
      <xdr:row>503</xdr:row>
      <xdr:rowOff>219074</xdr:rowOff>
    </xdr:from>
    <xdr:to>
      <xdr:col>6</xdr:col>
      <xdr:colOff>0</xdr:colOff>
      <xdr:row>503</xdr:row>
      <xdr:rowOff>971549</xdr:rowOff>
    </xdr:to>
    <xdr:pic>
      <xdr:nvPicPr>
        <xdr:cNvPr id="539" name="shape15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173774099"/>
          <a:ext cx="5238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501</xdr:row>
      <xdr:rowOff>47625</xdr:rowOff>
    </xdr:from>
    <xdr:to>
      <xdr:col>5</xdr:col>
      <xdr:colOff>1028700</xdr:colOff>
      <xdr:row>501</xdr:row>
      <xdr:rowOff>1162050</xdr:rowOff>
    </xdr:to>
    <xdr:pic>
      <xdr:nvPicPr>
        <xdr:cNvPr id="540" name="shape16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171916725"/>
          <a:ext cx="9525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600075</xdr:colOff>
      <xdr:row>493</xdr:row>
      <xdr:rowOff>38099</xdr:rowOff>
    </xdr:from>
    <xdr:to>
      <xdr:col>5</xdr:col>
      <xdr:colOff>1020989</xdr:colOff>
      <xdr:row>494</xdr:row>
      <xdr:rowOff>200024</xdr:rowOff>
    </xdr:to>
    <xdr:pic>
      <xdr:nvPicPr>
        <xdr:cNvPr id="541" name="shape17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167525699"/>
          <a:ext cx="420914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498</xdr:row>
      <xdr:rowOff>76199</xdr:rowOff>
    </xdr:from>
    <xdr:to>
      <xdr:col>5</xdr:col>
      <xdr:colOff>962261</xdr:colOff>
      <xdr:row>499</xdr:row>
      <xdr:rowOff>476250</xdr:rowOff>
    </xdr:to>
    <xdr:pic>
      <xdr:nvPicPr>
        <xdr:cNvPr id="542" name="shape18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170049824"/>
          <a:ext cx="828911" cy="1209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209550</xdr:colOff>
      <xdr:row>496</xdr:row>
      <xdr:rowOff>171450</xdr:rowOff>
    </xdr:from>
    <xdr:to>
      <xdr:col>5</xdr:col>
      <xdr:colOff>929309</xdr:colOff>
      <xdr:row>496</xdr:row>
      <xdr:rowOff>1142999</xdr:rowOff>
    </xdr:to>
    <xdr:pic>
      <xdr:nvPicPr>
        <xdr:cNvPr id="543" name="shape19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168478200"/>
          <a:ext cx="719759" cy="971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609600</xdr:colOff>
      <xdr:row>491</xdr:row>
      <xdr:rowOff>47625</xdr:rowOff>
    </xdr:from>
    <xdr:to>
      <xdr:col>5</xdr:col>
      <xdr:colOff>1008513</xdr:colOff>
      <xdr:row>492</xdr:row>
      <xdr:rowOff>219075</xdr:rowOff>
    </xdr:to>
    <xdr:pic>
      <xdr:nvPicPr>
        <xdr:cNvPr id="544" name="shape20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67001825"/>
          <a:ext cx="398913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488</xdr:row>
      <xdr:rowOff>276223</xdr:rowOff>
    </xdr:from>
    <xdr:to>
      <xdr:col>5</xdr:col>
      <xdr:colOff>997303</xdr:colOff>
      <xdr:row>490</xdr:row>
      <xdr:rowOff>247649</xdr:rowOff>
    </xdr:to>
    <xdr:pic>
      <xdr:nvPicPr>
        <xdr:cNvPr id="545" name="shape21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68"/>
        <a:stretch>
          <a:fillRect/>
        </a:stretch>
      </xdr:blipFill>
      <xdr:spPr bwMode="auto">
        <a:xfrm>
          <a:off x="6838950" y="166420798"/>
          <a:ext cx="416278" cy="514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488</xdr:row>
      <xdr:rowOff>266700</xdr:rowOff>
    </xdr:from>
    <xdr:to>
      <xdr:col>5</xdr:col>
      <xdr:colOff>504825</xdr:colOff>
      <xdr:row>490</xdr:row>
      <xdr:rowOff>238125</xdr:rowOff>
    </xdr:to>
    <xdr:pic>
      <xdr:nvPicPr>
        <xdr:cNvPr id="546" name="shape22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1781"/>
        <a:stretch>
          <a:fillRect/>
        </a:stretch>
      </xdr:blipFill>
      <xdr:spPr bwMode="auto">
        <a:xfrm>
          <a:off x="6400800" y="166411275"/>
          <a:ext cx="3619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491</xdr:row>
      <xdr:rowOff>28575</xdr:rowOff>
    </xdr:from>
    <xdr:to>
      <xdr:col>5</xdr:col>
      <xdr:colOff>504825</xdr:colOff>
      <xdr:row>492</xdr:row>
      <xdr:rowOff>190500</xdr:rowOff>
    </xdr:to>
    <xdr:pic>
      <xdr:nvPicPr>
        <xdr:cNvPr id="547" name="shape23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166982775"/>
          <a:ext cx="3714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115222</xdr:colOff>
      <xdr:row>493</xdr:row>
      <xdr:rowOff>47625</xdr:rowOff>
    </xdr:from>
    <xdr:to>
      <xdr:col>5</xdr:col>
      <xdr:colOff>513428</xdr:colOff>
      <xdr:row>494</xdr:row>
      <xdr:rowOff>219075</xdr:rowOff>
    </xdr:to>
    <xdr:pic>
      <xdr:nvPicPr>
        <xdr:cNvPr id="548" name="shape24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3147" y="167535225"/>
          <a:ext cx="398206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828675</xdr:colOff>
      <xdr:row>488</xdr:row>
      <xdr:rowOff>19050</xdr:rowOff>
    </xdr:from>
    <xdr:to>
      <xdr:col>8</xdr:col>
      <xdr:colOff>161925</xdr:colOff>
      <xdr:row>488</xdr:row>
      <xdr:rowOff>257175</xdr:rowOff>
    </xdr:to>
    <xdr:pic>
      <xdr:nvPicPr>
        <xdr:cNvPr id="549" name="Рисунок 548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34302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819150</xdr:colOff>
      <xdr:row>495</xdr:row>
      <xdr:rowOff>19050</xdr:rowOff>
    </xdr:from>
    <xdr:to>
      <xdr:col>8</xdr:col>
      <xdr:colOff>152400</xdr:colOff>
      <xdr:row>495</xdr:row>
      <xdr:rowOff>257175</xdr:rowOff>
    </xdr:to>
    <xdr:pic>
      <xdr:nvPicPr>
        <xdr:cNvPr id="550" name="Рисунок 54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277177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819150</xdr:colOff>
      <xdr:row>497</xdr:row>
      <xdr:rowOff>19050</xdr:rowOff>
    </xdr:from>
    <xdr:to>
      <xdr:col>8</xdr:col>
      <xdr:colOff>152400</xdr:colOff>
      <xdr:row>497</xdr:row>
      <xdr:rowOff>209550</xdr:rowOff>
    </xdr:to>
    <xdr:pic>
      <xdr:nvPicPr>
        <xdr:cNvPr id="551" name="Рисунок 550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443865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500</xdr:row>
      <xdr:rowOff>19050</xdr:rowOff>
    </xdr:from>
    <xdr:to>
      <xdr:col>8</xdr:col>
      <xdr:colOff>161925</xdr:colOff>
      <xdr:row>500</xdr:row>
      <xdr:rowOff>209550</xdr:rowOff>
    </xdr:to>
    <xdr:pic>
      <xdr:nvPicPr>
        <xdr:cNvPr id="552" name="Рисунок 55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633412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502</xdr:row>
      <xdr:rowOff>19050</xdr:rowOff>
    </xdr:from>
    <xdr:to>
      <xdr:col>8</xdr:col>
      <xdr:colOff>161925</xdr:colOff>
      <xdr:row>502</xdr:row>
      <xdr:rowOff>209550</xdr:rowOff>
    </xdr:to>
    <xdr:pic>
      <xdr:nvPicPr>
        <xdr:cNvPr id="553" name="Рисунок 55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802005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819150</xdr:colOff>
      <xdr:row>504</xdr:row>
      <xdr:rowOff>19050</xdr:rowOff>
    </xdr:from>
    <xdr:to>
      <xdr:col>8</xdr:col>
      <xdr:colOff>152400</xdr:colOff>
      <xdr:row>504</xdr:row>
      <xdr:rowOff>257175</xdr:rowOff>
    </xdr:to>
    <xdr:pic>
      <xdr:nvPicPr>
        <xdr:cNvPr id="554" name="Рисунок 553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943927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509</xdr:row>
      <xdr:rowOff>19050</xdr:rowOff>
    </xdr:from>
    <xdr:to>
      <xdr:col>8</xdr:col>
      <xdr:colOff>161925</xdr:colOff>
      <xdr:row>509</xdr:row>
      <xdr:rowOff>257175</xdr:rowOff>
    </xdr:to>
    <xdr:pic>
      <xdr:nvPicPr>
        <xdr:cNvPr id="555" name="Рисунок 55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123950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511</xdr:row>
      <xdr:rowOff>19050</xdr:rowOff>
    </xdr:from>
    <xdr:to>
      <xdr:col>8</xdr:col>
      <xdr:colOff>161925</xdr:colOff>
      <xdr:row>511</xdr:row>
      <xdr:rowOff>257175</xdr:rowOff>
    </xdr:to>
    <xdr:pic>
      <xdr:nvPicPr>
        <xdr:cNvPr id="556" name="Рисунок 55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263015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819150</xdr:colOff>
      <xdr:row>514</xdr:row>
      <xdr:rowOff>19050</xdr:rowOff>
    </xdr:from>
    <xdr:to>
      <xdr:col>8</xdr:col>
      <xdr:colOff>152400</xdr:colOff>
      <xdr:row>514</xdr:row>
      <xdr:rowOff>228600</xdr:rowOff>
    </xdr:to>
    <xdr:pic>
      <xdr:nvPicPr>
        <xdr:cNvPr id="557" name="Рисунок 55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1498282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4</xdr:col>
      <xdr:colOff>1657350</xdr:colOff>
      <xdr:row>515</xdr:row>
      <xdr:rowOff>190500</xdr:rowOff>
    </xdr:from>
    <xdr:to>
      <xdr:col>4</xdr:col>
      <xdr:colOff>2463661</xdr:colOff>
      <xdr:row>515</xdr:row>
      <xdr:rowOff>228486</xdr:rowOff>
    </xdr:to>
    <xdr:sp macro="" textlink="">
      <xdr:nvSpPr>
        <xdr:cNvPr id="558" name="shape150"/>
        <xdr:cNvSpPr/>
      </xdr:nvSpPr>
      <xdr:spPr>
        <a:xfrm>
          <a:off x="5324475" y="15430500"/>
          <a:ext cx="806311" cy="3427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1666875</xdr:colOff>
      <xdr:row>516</xdr:row>
      <xdr:rowOff>190500</xdr:rowOff>
    </xdr:from>
    <xdr:to>
      <xdr:col>4</xdr:col>
      <xdr:colOff>2473186</xdr:colOff>
      <xdr:row>516</xdr:row>
      <xdr:rowOff>228486</xdr:rowOff>
    </xdr:to>
    <xdr:sp macro="" textlink="">
      <xdr:nvSpPr>
        <xdr:cNvPr id="559" name="shape150"/>
        <xdr:cNvSpPr/>
      </xdr:nvSpPr>
      <xdr:spPr>
        <a:xfrm>
          <a:off x="5334000" y="16554450"/>
          <a:ext cx="806311" cy="3427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1638300</xdr:colOff>
      <xdr:row>501</xdr:row>
      <xdr:rowOff>304800</xdr:rowOff>
    </xdr:from>
    <xdr:to>
      <xdr:col>4</xdr:col>
      <xdr:colOff>2444611</xdr:colOff>
      <xdr:row>501</xdr:row>
      <xdr:rowOff>304914</xdr:rowOff>
    </xdr:to>
    <xdr:sp macro="" textlink="">
      <xdr:nvSpPr>
        <xdr:cNvPr id="560" name="shape150"/>
        <xdr:cNvSpPr/>
      </xdr:nvSpPr>
      <xdr:spPr>
        <a:xfrm>
          <a:off x="5305425" y="6896100"/>
          <a:ext cx="806311" cy="3427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1676400</xdr:colOff>
      <xdr:row>496</xdr:row>
      <xdr:rowOff>209550</xdr:rowOff>
    </xdr:from>
    <xdr:to>
      <xdr:col>4</xdr:col>
      <xdr:colOff>2482711</xdr:colOff>
      <xdr:row>496</xdr:row>
      <xdr:rowOff>209664</xdr:rowOff>
    </xdr:to>
    <xdr:sp macro="" textlink="">
      <xdr:nvSpPr>
        <xdr:cNvPr id="561" name="shape150"/>
        <xdr:cNvSpPr/>
      </xdr:nvSpPr>
      <xdr:spPr>
        <a:xfrm>
          <a:off x="5343525" y="3238500"/>
          <a:ext cx="806311" cy="3427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19050</xdr:colOff>
      <xdr:row>505</xdr:row>
      <xdr:rowOff>28575</xdr:rowOff>
    </xdr:from>
    <xdr:to>
      <xdr:col>5</xdr:col>
      <xdr:colOff>542925</xdr:colOff>
      <xdr:row>506</xdr:row>
      <xdr:rowOff>276225</xdr:rowOff>
    </xdr:to>
    <xdr:pic>
      <xdr:nvPicPr>
        <xdr:cNvPr id="562" name="shape10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175002825"/>
          <a:ext cx="5238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552450</xdr:colOff>
      <xdr:row>505</xdr:row>
      <xdr:rowOff>57150</xdr:rowOff>
    </xdr:from>
    <xdr:to>
      <xdr:col>5</xdr:col>
      <xdr:colOff>1066800</xdr:colOff>
      <xdr:row>506</xdr:row>
      <xdr:rowOff>257175</xdr:rowOff>
    </xdr:to>
    <xdr:pic>
      <xdr:nvPicPr>
        <xdr:cNvPr id="563" name="shape12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5031400"/>
          <a:ext cx="514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342901</xdr:colOff>
      <xdr:row>526</xdr:row>
      <xdr:rowOff>102944</xdr:rowOff>
    </xdr:from>
    <xdr:to>
      <xdr:col>5</xdr:col>
      <xdr:colOff>885825</xdr:colOff>
      <xdr:row>527</xdr:row>
      <xdr:rowOff>561974</xdr:rowOff>
    </xdr:to>
    <xdr:pic>
      <xdr:nvPicPr>
        <xdr:cNvPr id="564" name="shape84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6" y="187764494"/>
          <a:ext cx="542924" cy="1211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519</xdr:row>
      <xdr:rowOff>19050</xdr:rowOff>
    </xdr:from>
    <xdr:to>
      <xdr:col>5</xdr:col>
      <xdr:colOff>895350</xdr:colOff>
      <xdr:row>520</xdr:row>
      <xdr:rowOff>466725</xdr:rowOff>
    </xdr:to>
    <xdr:pic>
      <xdr:nvPicPr>
        <xdr:cNvPr id="565" name="shape85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83708675"/>
          <a:ext cx="8667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276225</xdr:colOff>
      <xdr:row>522</xdr:row>
      <xdr:rowOff>47625</xdr:rowOff>
    </xdr:from>
    <xdr:to>
      <xdr:col>5</xdr:col>
      <xdr:colOff>857250</xdr:colOff>
      <xdr:row>523</xdr:row>
      <xdr:rowOff>609600</xdr:rowOff>
    </xdr:to>
    <xdr:pic>
      <xdr:nvPicPr>
        <xdr:cNvPr id="566" name="shape87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185251725"/>
          <a:ext cx="5810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295275</xdr:colOff>
      <xdr:row>530</xdr:row>
      <xdr:rowOff>76199</xdr:rowOff>
    </xdr:from>
    <xdr:to>
      <xdr:col>5</xdr:col>
      <xdr:colOff>847725</xdr:colOff>
      <xdr:row>531</xdr:row>
      <xdr:rowOff>676274</xdr:rowOff>
    </xdr:to>
    <xdr:pic>
      <xdr:nvPicPr>
        <xdr:cNvPr id="567" name="shape84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190138049"/>
          <a:ext cx="5524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524</xdr:row>
      <xdr:rowOff>38099</xdr:rowOff>
    </xdr:from>
    <xdr:to>
      <xdr:col>5</xdr:col>
      <xdr:colOff>742950</xdr:colOff>
      <xdr:row>524</xdr:row>
      <xdr:rowOff>561974</xdr:rowOff>
    </xdr:to>
    <xdr:pic>
      <xdr:nvPicPr>
        <xdr:cNvPr id="568" name="shape117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186804299"/>
          <a:ext cx="4762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528</xdr:row>
      <xdr:rowOff>38100</xdr:rowOff>
    </xdr:from>
    <xdr:to>
      <xdr:col>5</xdr:col>
      <xdr:colOff>742950</xdr:colOff>
      <xdr:row>528</xdr:row>
      <xdr:rowOff>514350</xdr:rowOff>
    </xdr:to>
    <xdr:pic>
      <xdr:nvPicPr>
        <xdr:cNvPr id="569" name="shape117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189204600"/>
          <a:ext cx="476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266699</xdr:colOff>
      <xdr:row>532</xdr:row>
      <xdr:rowOff>38099</xdr:rowOff>
    </xdr:from>
    <xdr:to>
      <xdr:col>5</xdr:col>
      <xdr:colOff>828674</xdr:colOff>
      <xdr:row>532</xdr:row>
      <xdr:rowOff>504824</xdr:rowOff>
    </xdr:to>
    <xdr:pic>
      <xdr:nvPicPr>
        <xdr:cNvPr id="570" name="shape117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4" y="191700149"/>
          <a:ext cx="5619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1076325</xdr:colOff>
      <xdr:row>518</xdr:row>
      <xdr:rowOff>19050</xdr:rowOff>
    </xdr:from>
    <xdr:to>
      <xdr:col>8</xdr:col>
      <xdr:colOff>409575</xdr:colOff>
      <xdr:row>518</xdr:row>
      <xdr:rowOff>257175</xdr:rowOff>
    </xdr:to>
    <xdr:pic>
      <xdr:nvPicPr>
        <xdr:cNvPr id="571" name="Рисунок 570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134302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521</xdr:row>
      <xdr:rowOff>19050</xdr:rowOff>
    </xdr:from>
    <xdr:to>
      <xdr:col>8</xdr:col>
      <xdr:colOff>409575</xdr:colOff>
      <xdr:row>521</xdr:row>
      <xdr:rowOff>209550</xdr:rowOff>
    </xdr:to>
    <xdr:pic>
      <xdr:nvPicPr>
        <xdr:cNvPr id="572" name="Рисунок 57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285750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525</xdr:row>
      <xdr:rowOff>19050</xdr:rowOff>
    </xdr:from>
    <xdr:to>
      <xdr:col>8</xdr:col>
      <xdr:colOff>409575</xdr:colOff>
      <xdr:row>525</xdr:row>
      <xdr:rowOff>257175</xdr:rowOff>
    </xdr:to>
    <xdr:pic>
      <xdr:nvPicPr>
        <xdr:cNvPr id="573" name="Рисунок 57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531495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1066800</xdr:colOff>
      <xdr:row>529</xdr:row>
      <xdr:rowOff>19050</xdr:rowOff>
    </xdr:from>
    <xdr:to>
      <xdr:col>8</xdr:col>
      <xdr:colOff>400050</xdr:colOff>
      <xdr:row>529</xdr:row>
      <xdr:rowOff>209550</xdr:rowOff>
    </xdr:to>
    <xdr:pic>
      <xdr:nvPicPr>
        <xdr:cNvPr id="574" name="Рисунок 573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771525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4</xdr:col>
      <xdr:colOff>1638300</xdr:colOff>
      <xdr:row>520</xdr:row>
      <xdr:rowOff>333375</xdr:rowOff>
    </xdr:from>
    <xdr:to>
      <xdr:col>4</xdr:col>
      <xdr:colOff>2444611</xdr:colOff>
      <xdr:row>520</xdr:row>
      <xdr:rowOff>390411</xdr:rowOff>
    </xdr:to>
    <xdr:sp macro="" textlink="">
      <xdr:nvSpPr>
        <xdr:cNvPr id="575" name="shape150"/>
        <xdr:cNvSpPr/>
      </xdr:nvSpPr>
      <xdr:spPr>
        <a:xfrm>
          <a:off x="5324475" y="2552700"/>
          <a:ext cx="806311" cy="3427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1619250</xdr:colOff>
      <xdr:row>523</xdr:row>
      <xdr:rowOff>466725</xdr:rowOff>
    </xdr:from>
    <xdr:to>
      <xdr:col>4</xdr:col>
      <xdr:colOff>2425561</xdr:colOff>
      <xdr:row>523</xdr:row>
      <xdr:rowOff>657111</xdr:rowOff>
    </xdr:to>
    <xdr:sp macro="" textlink="">
      <xdr:nvSpPr>
        <xdr:cNvPr id="576" name="shape150"/>
        <xdr:cNvSpPr/>
      </xdr:nvSpPr>
      <xdr:spPr>
        <a:xfrm>
          <a:off x="5305425" y="4362450"/>
          <a:ext cx="806311" cy="5047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1619250</xdr:colOff>
      <xdr:row>527</xdr:row>
      <xdr:rowOff>457200</xdr:rowOff>
    </xdr:from>
    <xdr:to>
      <xdr:col>4</xdr:col>
      <xdr:colOff>2495550</xdr:colOff>
      <xdr:row>527</xdr:row>
      <xdr:rowOff>666636</xdr:rowOff>
    </xdr:to>
    <xdr:sp macro="" textlink="">
      <xdr:nvSpPr>
        <xdr:cNvPr id="577" name="shape150"/>
        <xdr:cNvSpPr/>
      </xdr:nvSpPr>
      <xdr:spPr>
        <a:xfrm>
          <a:off x="5305425" y="6781800"/>
          <a:ext cx="876300" cy="59043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1628775</xdr:colOff>
      <xdr:row>531</xdr:row>
      <xdr:rowOff>495300</xdr:rowOff>
    </xdr:from>
    <xdr:to>
      <xdr:col>4</xdr:col>
      <xdr:colOff>2435086</xdr:colOff>
      <xdr:row>531</xdr:row>
      <xdr:rowOff>704736</xdr:rowOff>
    </xdr:to>
    <xdr:sp macro="" textlink="">
      <xdr:nvSpPr>
        <xdr:cNvPr id="578" name="shape150"/>
        <xdr:cNvSpPr/>
      </xdr:nvSpPr>
      <xdr:spPr>
        <a:xfrm>
          <a:off x="5314950" y="9267825"/>
          <a:ext cx="806311" cy="52376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85725</xdr:colOff>
      <xdr:row>570</xdr:row>
      <xdr:rowOff>133351</xdr:rowOff>
    </xdr:from>
    <xdr:to>
      <xdr:col>5</xdr:col>
      <xdr:colOff>1009650</xdr:colOff>
      <xdr:row>571</xdr:row>
      <xdr:rowOff>66675</xdr:rowOff>
    </xdr:to>
    <xdr:pic>
      <xdr:nvPicPr>
        <xdr:cNvPr id="579" name="shape27" descr="222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16563976"/>
          <a:ext cx="923925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561975</xdr:colOff>
      <xdr:row>561</xdr:row>
      <xdr:rowOff>381000</xdr:rowOff>
    </xdr:from>
    <xdr:to>
      <xdr:col>6</xdr:col>
      <xdr:colOff>9525</xdr:colOff>
      <xdr:row>563</xdr:row>
      <xdr:rowOff>142875</xdr:rowOff>
    </xdr:to>
    <xdr:pic>
      <xdr:nvPicPr>
        <xdr:cNvPr id="580" name="shape29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205587600"/>
          <a:ext cx="5334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561</xdr:row>
      <xdr:rowOff>390524</xdr:rowOff>
    </xdr:from>
    <xdr:to>
      <xdr:col>5</xdr:col>
      <xdr:colOff>542925</xdr:colOff>
      <xdr:row>563</xdr:row>
      <xdr:rowOff>142875</xdr:rowOff>
    </xdr:to>
    <xdr:pic>
      <xdr:nvPicPr>
        <xdr:cNvPr id="581" name="shape30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205597124"/>
          <a:ext cx="523875" cy="552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557</xdr:row>
      <xdr:rowOff>47624</xdr:rowOff>
    </xdr:from>
    <xdr:to>
      <xdr:col>5</xdr:col>
      <xdr:colOff>1038225</xdr:colOff>
      <xdr:row>558</xdr:row>
      <xdr:rowOff>123823</xdr:rowOff>
    </xdr:to>
    <xdr:pic>
      <xdr:nvPicPr>
        <xdr:cNvPr id="582" name="shape31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12020549"/>
          <a:ext cx="981075" cy="781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548</xdr:row>
      <xdr:rowOff>171450</xdr:rowOff>
    </xdr:from>
    <xdr:to>
      <xdr:col>5</xdr:col>
      <xdr:colOff>1066800</xdr:colOff>
      <xdr:row>549</xdr:row>
      <xdr:rowOff>257175</xdr:rowOff>
    </xdr:to>
    <xdr:pic>
      <xdr:nvPicPr>
        <xdr:cNvPr id="583" name="shape32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8515350"/>
          <a:ext cx="10287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566</xdr:row>
      <xdr:rowOff>38100</xdr:rowOff>
    </xdr:from>
    <xdr:to>
      <xdr:col>5</xdr:col>
      <xdr:colOff>1066800</xdr:colOff>
      <xdr:row>568</xdr:row>
      <xdr:rowOff>0</xdr:rowOff>
    </xdr:to>
    <xdr:pic>
      <xdr:nvPicPr>
        <xdr:cNvPr id="584" name="shape33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5506700"/>
          <a:ext cx="10477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2185082</xdr:colOff>
      <xdr:row>539</xdr:row>
      <xdr:rowOff>410198</xdr:rowOff>
    </xdr:from>
    <xdr:to>
      <xdr:col>5</xdr:col>
      <xdr:colOff>1057276</xdr:colOff>
      <xdr:row>540</xdr:row>
      <xdr:rowOff>390525</xdr:rowOff>
    </xdr:to>
    <xdr:pic>
      <xdr:nvPicPr>
        <xdr:cNvPr id="585" name="shape82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8882" y="195272648"/>
          <a:ext cx="1396319" cy="532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535</xdr:row>
      <xdr:rowOff>171449</xdr:rowOff>
    </xdr:from>
    <xdr:to>
      <xdr:col>5</xdr:col>
      <xdr:colOff>1019175</xdr:colOff>
      <xdr:row>537</xdr:row>
      <xdr:rowOff>38100</xdr:rowOff>
    </xdr:to>
    <xdr:pic>
      <xdr:nvPicPr>
        <xdr:cNvPr id="586" name="shape83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93386074"/>
          <a:ext cx="971550" cy="781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1066800</xdr:colOff>
      <xdr:row>565</xdr:row>
      <xdr:rowOff>19050</xdr:rowOff>
    </xdr:from>
    <xdr:to>
      <xdr:col>8</xdr:col>
      <xdr:colOff>400050</xdr:colOff>
      <xdr:row>565</xdr:row>
      <xdr:rowOff>247650</xdr:rowOff>
    </xdr:to>
    <xdr:pic>
      <xdr:nvPicPr>
        <xdr:cNvPr id="587" name="Рисунок 58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25" y="15211425"/>
          <a:ext cx="2257425" cy="238125"/>
        </a:xfrm>
        <a:prstGeom prst="rect">
          <a:avLst/>
        </a:prstGeom>
      </xdr:spPr>
    </xdr:pic>
    <xdr:clientData/>
  </xdr:twoCellAnchor>
  <xdr:twoCellAnchor>
    <xdr:from>
      <xdr:col>5</xdr:col>
      <xdr:colOff>1066800</xdr:colOff>
      <xdr:row>555</xdr:row>
      <xdr:rowOff>19050</xdr:rowOff>
    </xdr:from>
    <xdr:to>
      <xdr:col>7</xdr:col>
      <xdr:colOff>228600</xdr:colOff>
      <xdr:row>555</xdr:row>
      <xdr:rowOff>257175</xdr:rowOff>
    </xdr:to>
    <xdr:pic>
      <xdr:nvPicPr>
        <xdr:cNvPr id="588" name="Рисунок 58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25" y="1126807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569</xdr:row>
      <xdr:rowOff>19050</xdr:rowOff>
    </xdr:from>
    <xdr:to>
      <xdr:col>10</xdr:col>
      <xdr:colOff>47625</xdr:colOff>
      <xdr:row>569</xdr:row>
      <xdr:rowOff>257175</xdr:rowOff>
    </xdr:to>
    <xdr:pic>
      <xdr:nvPicPr>
        <xdr:cNvPr id="589" name="Рисунок 588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675" y="1617345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123824</xdr:colOff>
      <xdr:row>542</xdr:row>
      <xdr:rowOff>276225</xdr:rowOff>
    </xdr:from>
    <xdr:to>
      <xdr:col>5</xdr:col>
      <xdr:colOff>976231</xdr:colOff>
      <xdr:row>544</xdr:row>
      <xdr:rowOff>9525</xdr:rowOff>
    </xdr:to>
    <xdr:pic>
      <xdr:nvPicPr>
        <xdr:cNvPr id="590" name="shape81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49" y="196796025"/>
          <a:ext cx="852407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2419349</xdr:colOff>
      <xdr:row>546</xdr:row>
      <xdr:rowOff>181389</xdr:rowOff>
    </xdr:from>
    <xdr:to>
      <xdr:col>6</xdr:col>
      <xdr:colOff>10740</xdr:colOff>
      <xdr:row>546</xdr:row>
      <xdr:rowOff>866775</xdr:rowOff>
    </xdr:to>
    <xdr:pic>
      <xdr:nvPicPr>
        <xdr:cNvPr id="591" name="shape79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49" y="198520464"/>
          <a:ext cx="1201366" cy="685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1066800</xdr:colOff>
      <xdr:row>560</xdr:row>
      <xdr:rowOff>19050</xdr:rowOff>
    </xdr:from>
    <xdr:to>
      <xdr:col>8</xdr:col>
      <xdr:colOff>400050</xdr:colOff>
      <xdr:row>560</xdr:row>
      <xdr:rowOff>228600</xdr:rowOff>
    </xdr:to>
    <xdr:pic>
      <xdr:nvPicPr>
        <xdr:cNvPr id="592" name="Рисунок 59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25" y="1333500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1066800</xdr:colOff>
      <xdr:row>538</xdr:row>
      <xdr:rowOff>19050</xdr:rowOff>
    </xdr:from>
    <xdr:to>
      <xdr:col>8</xdr:col>
      <xdr:colOff>400050</xdr:colOff>
      <xdr:row>538</xdr:row>
      <xdr:rowOff>209550</xdr:rowOff>
    </xdr:to>
    <xdr:pic>
      <xdr:nvPicPr>
        <xdr:cNvPr id="593" name="Рисунок 59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25" y="299085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1066800</xdr:colOff>
      <xdr:row>534</xdr:row>
      <xdr:rowOff>19050</xdr:rowOff>
    </xdr:from>
    <xdr:to>
      <xdr:col>8</xdr:col>
      <xdr:colOff>400050</xdr:colOff>
      <xdr:row>534</xdr:row>
      <xdr:rowOff>257175</xdr:rowOff>
    </xdr:to>
    <xdr:pic>
      <xdr:nvPicPr>
        <xdr:cNvPr id="594" name="Рисунок 593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25" y="134302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4</xdr:col>
      <xdr:colOff>1657350</xdr:colOff>
      <xdr:row>544</xdr:row>
      <xdr:rowOff>219075</xdr:rowOff>
    </xdr:from>
    <xdr:to>
      <xdr:col>4</xdr:col>
      <xdr:colOff>2463661</xdr:colOff>
      <xdr:row>545</xdr:row>
      <xdr:rowOff>18936</xdr:rowOff>
    </xdr:to>
    <xdr:sp macro="" textlink="">
      <xdr:nvSpPr>
        <xdr:cNvPr id="595" name="shape150"/>
        <xdr:cNvSpPr/>
      </xdr:nvSpPr>
      <xdr:spPr>
        <a:xfrm>
          <a:off x="4962525" y="6153150"/>
          <a:ext cx="806311" cy="89523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1647825</xdr:colOff>
      <xdr:row>546</xdr:row>
      <xdr:rowOff>1038226</xdr:rowOff>
    </xdr:from>
    <xdr:to>
      <xdr:col>4</xdr:col>
      <xdr:colOff>2454136</xdr:colOff>
      <xdr:row>547</xdr:row>
      <xdr:rowOff>200026</xdr:rowOff>
    </xdr:to>
    <xdr:sp macro="" textlink="">
      <xdr:nvSpPr>
        <xdr:cNvPr id="596" name="shape150"/>
        <xdr:cNvSpPr/>
      </xdr:nvSpPr>
      <xdr:spPr>
        <a:xfrm>
          <a:off x="4953000" y="7762876"/>
          <a:ext cx="806311" cy="504825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1628775</xdr:colOff>
      <xdr:row>537</xdr:row>
      <xdr:rowOff>171450</xdr:rowOff>
    </xdr:from>
    <xdr:to>
      <xdr:col>4</xdr:col>
      <xdr:colOff>2435086</xdr:colOff>
      <xdr:row>537</xdr:row>
      <xdr:rowOff>209436</xdr:rowOff>
    </xdr:to>
    <xdr:sp macro="" textlink="">
      <xdr:nvSpPr>
        <xdr:cNvPr id="597" name="shape150"/>
        <xdr:cNvSpPr/>
      </xdr:nvSpPr>
      <xdr:spPr>
        <a:xfrm>
          <a:off x="4933950" y="2686050"/>
          <a:ext cx="806311" cy="47511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1638300</xdr:colOff>
      <xdr:row>541</xdr:row>
      <xdr:rowOff>257175</xdr:rowOff>
    </xdr:from>
    <xdr:to>
      <xdr:col>4</xdr:col>
      <xdr:colOff>2444611</xdr:colOff>
      <xdr:row>541</xdr:row>
      <xdr:rowOff>314211</xdr:rowOff>
    </xdr:to>
    <xdr:sp macro="" textlink="">
      <xdr:nvSpPr>
        <xdr:cNvPr id="598" name="shape150"/>
        <xdr:cNvSpPr/>
      </xdr:nvSpPr>
      <xdr:spPr>
        <a:xfrm>
          <a:off x="4943475" y="4610100"/>
          <a:ext cx="806311" cy="3427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1076325</xdr:colOff>
      <xdr:row>545</xdr:row>
      <xdr:rowOff>19050</xdr:rowOff>
    </xdr:from>
    <xdr:to>
      <xdr:col>8</xdr:col>
      <xdr:colOff>409575</xdr:colOff>
      <xdr:row>545</xdr:row>
      <xdr:rowOff>209550</xdr:rowOff>
    </xdr:to>
    <xdr:pic>
      <xdr:nvPicPr>
        <xdr:cNvPr id="599" name="Рисунок 598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646747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552</xdr:row>
      <xdr:rowOff>19050</xdr:rowOff>
    </xdr:from>
    <xdr:to>
      <xdr:col>8</xdr:col>
      <xdr:colOff>409575</xdr:colOff>
      <xdr:row>552</xdr:row>
      <xdr:rowOff>257175</xdr:rowOff>
    </xdr:to>
    <xdr:pic>
      <xdr:nvPicPr>
        <xdr:cNvPr id="600" name="Рисунок 59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1009650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247651</xdr:colOff>
      <xdr:row>553</xdr:row>
      <xdr:rowOff>38101</xdr:rowOff>
    </xdr:from>
    <xdr:to>
      <xdr:col>5</xdr:col>
      <xdr:colOff>895962</xdr:colOff>
      <xdr:row>554</xdr:row>
      <xdr:rowOff>9526</xdr:rowOff>
    </xdr:to>
    <xdr:pic>
      <xdr:nvPicPr>
        <xdr:cNvPr id="601" name="Рисунок 2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10391776"/>
          <a:ext cx="648311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1066800</xdr:colOff>
      <xdr:row>547</xdr:row>
      <xdr:rowOff>19050</xdr:rowOff>
    </xdr:from>
    <xdr:to>
      <xdr:col>8</xdr:col>
      <xdr:colOff>400050</xdr:colOff>
      <xdr:row>547</xdr:row>
      <xdr:rowOff>209550</xdr:rowOff>
    </xdr:to>
    <xdr:pic>
      <xdr:nvPicPr>
        <xdr:cNvPr id="602" name="Рисунок 60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25" y="808672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4</xdr:col>
      <xdr:colOff>1962150</xdr:colOff>
      <xdr:row>553</xdr:row>
      <xdr:rowOff>238125</xdr:rowOff>
    </xdr:from>
    <xdr:to>
      <xdr:col>4</xdr:col>
      <xdr:colOff>2466975</xdr:colOff>
      <xdr:row>555</xdr:row>
      <xdr:rowOff>95136</xdr:rowOff>
    </xdr:to>
    <xdr:sp macro="" textlink="">
      <xdr:nvSpPr>
        <xdr:cNvPr id="603" name="shape138"/>
        <xdr:cNvSpPr/>
      </xdr:nvSpPr>
      <xdr:spPr>
        <a:xfrm>
          <a:off x="5267325" y="10591800"/>
          <a:ext cx="504825" cy="127623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</a:t>
          </a:r>
          <a:r>
            <a:rPr lang="en-US" sz="20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!!!</a:t>
          </a:r>
          <a:endParaRPr lang="ru-RU" sz="105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1</xdr:col>
      <xdr:colOff>533401</xdr:colOff>
      <xdr:row>572</xdr:row>
      <xdr:rowOff>188179</xdr:rowOff>
    </xdr:from>
    <xdr:to>
      <xdr:col>3</xdr:col>
      <xdr:colOff>290950</xdr:colOff>
      <xdr:row>573</xdr:row>
      <xdr:rowOff>5567</xdr:rowOff>
    </xdr:to>
    <xdr:sp macro="" textlink="">
      <xdr:nvSpPr>
        <xdr:cNvPr id="604" name="shape158"/>
        <xdr:cNvSpPr/>
      </xdr:nvSpPr>
      <xdr:spPr>
        <a:xfrm>
          <a:off x="1933576" y="17742754"/>
          <a:ext cx="1052949" cy="465088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8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76200</xdr:colOff>
      <xdr:row>590</xdr:row>
      <xdr:rowOff>66675</xdr:rowOff>
    </xdr:from>
    <xdr:to>
      <xdr:col>5</xdr:col>
      <xdr:colOff>1028700</xdr:colOff>
      <xdr:row>590</xdr:row>
      <xdr:rowOff>228600</xdr:rowOff>
    </xdr:to>
    <xdr:pic>
      <xdr:nvPicPr>
        <xdr:cNvPr id="605" name="Рисунок 21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4679275"/>
          <a:ext cx="9525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589</xdr:row>
      <xdr:rowOff>57150</xdr:rowOff>
    </xdr:from>
    <xdr:to>
      <xdr:col>5</xdr:col>
      <xdr:colOff>1076325</xdr:colOff>
      <xdr:row>589</xdr:row>
      <xdr:rowOff>247650</xdr:rowOff>
    </xdr:to>
    <xdr:pic>
      <xdr:nvPicPr>
        <xdr:cNvPr id="606" name="Рисунок 7" descr="rId2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7007"/>
        <a:stretch>
          <a:fillRect/>
        </a:stretch>
      </xdr:blipFill>
      <xdr:spPr bwMode="auto">
        <a:xfrm>
          <a:off x="5886450" y="24222075"/>
          <a:ext cx="10287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588</xdr:row>
      <xdr:rowOff>66675</xdr:rowOff>
    </xdr:from>
    <xdr:to>
      <xdr:col>6</xdr:col>
      <xdr:colOff>0</xdr:colOff>
      <xdr:row>588</xdr:row>
      <xdr:rowOff>228600</xdr:rowOff>
    </xdr:to>
    <xdr:pic>
      <xdr:nvPicPr>
        <xdr:cNvPr id="607" name="Рисунок 7" descr="rId2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7007"/>
        <a:stretch>
          <a:fillRect/>
        </a:stretch>
      </xdr:blipFill>
      <xdr:spPr bwMode="auto">
        <a:xfrm>
          <a:off x="5905500" y="23783925"/>
          <a:ext cx="10191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1258115</xdr:colOff>
      <xdr:row>591</xdr:row>
      <xdr:rowOff>24808</xdr:rowOff>
    </xdr:from>
    <xdr:to>
      <xdr:col>2</xdr:col>
      <xdr:colOff>143900</xdr:colOff>
      <xdr:row>591</xdr:row>
      <xdr:rowOff>226263</xdr:rowOff>
    </xdr:to>
    <xdr:sp macro="" textlink="">
      <xdr:nvSpPr>
        <xdr:cNvPr id="608" name="shape158"/>
        <xdr:cNvSpPr/>
      </xdr:nvSpPr>
      <xdr:spPr>
        <a:xfrm>
          <a:off x="1258115" y="25208908"/>
          <a:ext cx="971760" cy="41100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8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1252206</xdr:colOff>
      <xdr:row>592</xdr:row>
      <xdr:rowOff>37123</xdr:rowOff>
    </xdr:from>
    <xdr:to>
      <xdr:col>2</xdr:col>
      <xdr:colOff>137991</xdr:colOff>
      <xdr:row>592</xdr:row>
      <xdr:rowOff>362403</xdr:rowOff>
    </xdr:to>
    <xdr:sp macro="" textlink="">
      <xdr:nvSpPr>
        <xdr:cNvPr id="609" name="shape158"/>
        <xdr:cNvSpPr/>
      </xdr:nvSpPr>
      <xdr:spPr>
        <a:xfrm>
          <a:off x="1252206" y="25668898"/>
          <a:ext cx="971760" cy="41100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8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1255729</xdr:colOff>
      <xdr:row>593</xdr:row>
      <xdr:rowOff>35239</xdr:rowOff>
    </xdr:from>
    <xdr:to>
      <xdr:col>2</xdr:col>
      <xdr:colOff>141514</xdr:colOff>
      <xdr:row>593</xdr:row>
      <xdr:rowOff>360519</xdr:rowOff>
    </xdr:to>
    <xdr:sp macro="" textlink="">
      <xdr:nvSpPr>
        <xdr:cNvPr id="610" name="shape158"/>
        <xdr:cNvSpPr/>
      </xdr:nvSpPr>
      <xdr:spPr>
        <a:xfrm>
          <a:off x="1255729" y="26114689"/>
          <a:ext cx="971760" cy="41100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8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1281246</xdr:colOff>
      <xdr:row>594</xdr:row>
      <xdr:rowOff>33238</xdr:rowOff>
    </xdr:from>
    <xdr:to>
      <xdr:col>2</xdr:col>
      <xdr:colOff>167031</xdr:colOff>
      <xdr:row>594</xdr:row>
      <xdr:rowOff>358518</xdr:rowOff>
    </xdr:to>
    <xdr:sp macro="" textlink="">
      <xdr:nvSpPr>
        <xdr:cNvPr id="611" name="shape158"/>
        <xdr:cNvSpPr/>
      </xdr:nvSpPr>
      <xdr:spPr>
        <a:xfrm>
          <a:off x="1281246" y="26560363"/>
          <a:ext cx="971760" cy="41100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8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1294889</xdr:colOff>
      <xdr:row>595</xdr:row>
      <xdr:rowOff>67931</xdr:rowOff>
    </xdr:from>
    <xdr:to>
      <xdr:col>2</xdr:col>
      <xdr:colOff>180674</xdr:colOff>
      <xdr:row>595</xdr:row>
      <xdr:rowOff>393211</xdr:rowOff>
    </xdr:to>
    <xdr:sp macro="" textlink="">
      <xdr:nvSpPr>
        <xdr:cNvPr id="612" name="shape158"/>
        <xdr:cNvSpPr/>
      </xdr:nvSpPr>
      <xdr:spPr>
        <a:xfrm>
          <a:off x="1294889" y="27042731"/>
          <a:ext cx="971760" cy="41100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8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1290422</xdr:colOff>
      <xdr:row>596</xdr:row>
      <xdr:rowOff>58406</xdr:rowOff>
    </xdr:from>
    <xdr:to>
      <xdr:col>2</xdr:col>
      <xdr:colOff>176207</xdr:colOff>
      <xdr:row>596</xdr:row>
      <xdr:rowOff>402736</xdr:rowOff>
    </xdr:to>
    <xdr:sp macro="" textlink="">
      <xdr:nvSpPr>
        <xdr:cNvPr id="613" name="shape158"/>
        <xdr:cNvSpPr/>
      </xdr:nvSpPr>
      <xdr:spPr>
        <a:xfrm>
          <a:off x="1290422" y="27480881"/>
          <a:ext cx="971760" cy="41100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8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1273955</xdr:colOff>
      <xdr:row>597</xdr:row>
      <xdr:rowOff>27830</xdr:rowOff>
    </xdr:from>
    <xdr:to>
      <xdr:col>2</xdr:col>
      <xdr:colOff>159740</xdr:colOff>
      <xdr:row>597</xdr:row>
      <xdr:rowOff>257860</xdr:rowOff>
    </xdr:to>
    <xdr:sp macro="" textlink="">
      <xdr:nvSpPr>
        <xdr:cNvPr id="614" name="shape158"/>
        <xdr:cNvSpPr/>
      </xdr:nvSpPr>
      <xdr:spPr>
        <a:xfrm>
          <a:off x="1273955" y="27897980"/>
          <a:ext cx="971760" cy="41100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8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254000</xdr:colOff>
      <xdr:row>591</xdr:row>
      <xdr:rowOff>27915</xdr:rowOff>
    </xdr:from>
    <xdr:to>
      <xdr:col>5</xdr:col>
      <xdr:colOff>828675</xdr:colOff>
      <xdr:row>591</xdr:row>
      <xdr:rowOff>232834</xdr:rowOff>
    </xdr:to>
    <xdr:pic>
      <xdr:nvPicPr>
        <xdr:cNvPr id="615" name="Рисунок 13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2825" y="25212015"/>
          <a:ext cx="574675" cy="385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301625</xdr:colOff>
      <xdr:row>592</xdr:row>
      <xdr:rowOff>30691</xdr:rowOff>
    </xdr:from>
    <xdr:to>
      <xdr:col>5</xdr:col>
      <xdr:colOff>787400</xdr:colOff>
      <xdr:row>592</xdr:row>
      <xdr:rowOff>361950</xdr:rowOff>
    </xdr:to>
    <xdr:pic>
      <xdr:nvPicPr>
        <xdr:cNvPr id="616" name="Рисунок 14" descr="I коннектор для тейп-лайта (с монтажной иглой и термоусадочной трубкой)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75" t="27544" r="21107" b="24600"/>
        <a:stretch>
          <a:fillRect/>
        </a:stretch>
      </xdr:blipFill>
      <xdr:spPr bwMode="auto">
        <a:xfrm>
          <a:off x="6140450" y="25662466"/>
          <a:ext cx="485775" cy="359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320675</xdr:colOff>
      <xdr:row>593</xdr:row>
      <xdr:rowOff>38100</xdr:rowOff>
    </xdr:from>
    <xdr:to>
      <xdr:col>5</xdr:col>
      <xdr:colOff>758825</xdr:colOff>
      <xdr:row>593</xdr:row>
      <xdr:rowOff>358775</xdr:rowOff>
    </xdr:to>
    <xdr:pic>
      <xdr:nvPicPr>
        <xdr:cNvPr id="617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26117550"/>
          <a:ext cx="438150" cy="35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318559</xdr:colOff>
      <xdr:row>594</xdr:row>
      <xdr:rowOff>60325</xdr:rowOff>
    </xdr:from>
    <xdr:to>
      <xdr:col>5</xdr:col>
      <xdr:colOff>775759</xdr:colOff>
      <xdr:row>594</xdr:row>
      <xdr:rowOff>361950</xdr:rowOff>
    </xdr:to>
    <xdr:pic>
      <xdr:nvPicPr>
        <xdr:cNvPr id="61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7384" y="26587450"/>
          <a:ext cx="45720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310092</xdr:colOff>
      <xdr:row>596</xdr:row>
      <xdr:rowOff>41274</xdr:rowOff>
    </xdr:from>
    <xdr:to>
      <xdr:col>5</xdr:col>
      <xdr:colOff>752476</xdr:colOff>
      <xdr:row>596</xdr:row>
      <xdr:rowOff>379961</xdr:rowOff>
    </xdr:to>
    <xdr:pic>
      <xdr:nvPicPr>
        <xdr:cNvPr id="61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8917" y="27463749"/>
          <a:ext cx="442384" cy="367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294217</xdr:colOff>
      <xdr:row>595</xdr:row>
      <xdr:rowOff>60325</xdr:rowOff>
    </xdr:from>
    <xdr:to>
      <xdr:col>5</xdr:col>
      <xdr:colOff>781050</xdr:colOff>
      <xdr:row>595</xdr:row>
      <xdr:rowOff>361950</xdr:rowOff>
    </xdr:to>
    <xdr:pic>
      <xdr:nvPicPr>
        <xdr:cNvPr id="620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3042" y="27035125"/>
          <a:ext cx="486833" cy="33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314325</xdr:colOff>
      <xdr:row>597</xdr:row>
      <xdr:rowOff>28575</xdr:rowOff>
    </xdr:from>
    <xdr:to>
      <xdr:col>5</xdr:col>
      <xdr:colOff>762000</xdr:colOff>
      <xdr:row>597</xdr:row>
      <xdr:rowOff>259291</xdr:rowOff>
    </xdr:to>
    <xdr:pic>
      <xdr:nvPicPr>
        <xdr:cNvPr id="62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27898725"/>
          <a:ext cx="447675" cy="392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828675</xdr:colOff>
      <xdr:row>582</xdr:row>
      <xdr:rowOff>19050</xdr:rowOff>
    </xdr:from>
    <xdr:to>
      <xdr:col>8</xdr:col>
      <xdr:colOff>161925</xdr:colOff>
      <xdr:row>582</xdr:row>
      <xdr:rowOff>257175</xdr:rowOff>
    </xdr:to>
    <xdr:pic>
      <xdr:nvPicPr>
        <xdr:cNvPr id="622" name="Рисунок 62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2074545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572</xdr:row>
      <xdr:rowOff>19050</xdr:rowOff>
    </xdr:from>
    <xdr:to>
      <xdr:col>8</xdr:col>
      <xdr:colOff>161925</xdr:colOff>
      <xdr:row>572</xdr:row>
      <xdr:rowOff>257175</xdr:rowOff>
    </xdr:to>
    <xdr:pic>
      <xdr:nvPicPr>
        <xdr:cNvPr id="623" name="Рисунок 62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1757362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583</xdr:row>
      <xdr:rowOff>95250</xdr:rowOff>
    </xdr:from>
    <xdr:to>
      <xdr:col>5</xdr:col>
      <xdr:colOff>1034864</xdr:colOff>
      <xdr:row>584</xdr:row>
      <xdr:rowOff>200586</xdr:rowOff>
    </xdr:to>
    <xdr:graphicFrame macro="">
      <xdr:nvGraphicFramePr>
        <xdr:cNvPr id="624" name="Схема 623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03" r:lo="rId204" r:qs="rId205" r:cs="rId206"/>
        </a:graphicData>
      </a:graphic>
    </xdr:graphicFrame>
    <xdr:clientData/>
  </xdr:twoCellAnchor>
  <xdr:twoCellAnchor editAs="oneCell">
    <xdr:from>
      <xdr:col>5</xdr:col>
      <xdr:colOff>152400</xdr:colOff>
      <xdr:row>573</xdr:row>
      <xdr:rowOff>88269</xdr:rowOff>
    </xdr:from>
    <xdr:to>
      <xdr:col>5</xdr:col>
      <xdr:colOff>971550</xdr:colOff>
      <xdr:row>576</xdr:row>
      <xdr:rowOff>76200</xdr:rowOff>
    </xdr:to>
    <xdr:pic>
      <xdr:nvPicPr>
        <xdr:cNvPr id="625" name="Рисунок 624"/>
        <xdr:cNvPicPr>
          <a:picLocks noChangeAspect="1"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6088" r="1382" b="19874"/>
        <a:stretch/>
      </xdr:blipFill>
      <xdr:spPr>
        <a:xfrm>
          <a:off x="6410325" y="209533494"/>
          <a:ext cx="819150" cy="845181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152401</xdr:colOff>
      <xdr:row>576</xdr:row>
      <xdr:rowOff>180975</xdr:rowOff>
    </xdr:from>
    <xdr:to>
      <xdr:col>5</xdr:col>
      <xdr:colOff>972853</xdr:colOff>
      <xdr:row>579</xdr:row>
      <xdr:rowOff>66675</xdr:rowOff>
    </xdr:to>
    <xdr:pic>
      <xdr:nvPicPr>
        <xdr:cNvPr id="626" name="Рисунок 625"/>
        <xdr:cNvPicPr>
          <a:picLocks noChangeAspect="1"/>
        </xdr:cNvPicPr>
      </xdr:nvPicPr>
      <xdr:blipFill rotWithShape="1"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32" b="25490"/>
        <a:stretch/>
      </xdr:blipFill>
      <xdr:spPr>
        <a:xfrm>
          <a:off x="6410326" y="210483450"/>
          <a:ext cx="820452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1285875</xdr:colOff>
      <xdr:row>598</xdr:row>
      <xdr:rowOff>9525</xdr:rowOff>
    </xdr:from>
    <xdr:to>
      <xdr:col>2</xdr:col>
      <xdr:colOff>171660</xdr:colOff>
      <xdr:row>598</xdr:row>
      <xdr:rowOff>258605</xdr:rowOff>
    </xdr:to>
    <xdr:sp macro="" textlink="">
      <xdr:nvSpPr>
        <xdr:cNvPr id="627" name="shape158"/>
        <xdr:cNvSpPr/>
      </xdr:nvSpPr>
      <xdr:spPr>
        <a:xfrm>
          <a:off x="1285875" y="28327350"/>
          <a:ext cx="971760" cy="41100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8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1266825</xdr:colOff>
      <xdr:row>599</xdr:row>
      <xdr:rowOff>9525</xdr:rowOff>
    </xdr:from>
    <xdr:to>
      <xdr:col>2</xdr:col>
      <xdr:colOff>152610</xdr:colOff>
      <xdr:row>599</xdr:row>
      <xdr:rowOff>258605</xdr:rowOff>
    </xdr:to>
    <xdr:sp macro="" textlink="">
      <xdr:nvSpPr>
        <xdr:cNvPr id="628" name="shape158"/>
        <xdr:cNvSpPr/>
      </xdr:nvSpPr>
      <xdr:spPr>
        <a:xfrm>
          <a:off x="1266825" y="28775025"/>
          <a:ext cx="971760" cy="41100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8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1638300</xdr:colOff>
      <xdr:row>579</xdr:row>
      <xdr:rowOff>1</xdr:rowOff>
    </xdr:from>
    <xdr:to>
      <xdr:col>4</xdr:col>
      <xdr:colOff>2444611</xdr:colOff>
      <xdr:row>580</xdr:row>
      <xdr:rowOff>200026</xdr:rowOff>
    </xdr:to>
    <xdr:sp macro="" textlink="">
      <xdr:nvSpPr>
        <xdr:cNvPr id="629" name="shape150"/>
        <xdr:cNvSpPr/>
      </xdr:nvSpPr>
      <xdr:spPr>
        <a:xfrm>
          <a:off x="4943475" y="19545301"/>
          <a:ext cx="806311" cy="828675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38100</xdr:colOff>
      <xdr:row>581</xdr:row>
      <xdr:rowOff>66675</xdr:rowOff>
    </xdr:from>
    <xdr:to>
      <xdr:col>5</xdr:col>
      <xdr:colOff>1057275</xdr:colOff>
      <xdr:row>581</xdr:row>
      <xdr:rowOff>276225</xdr:rowOff>
    </xdr:to>
    <xdr:pic>
      <xdr:nvPicPr>
        <xdr:cNvPr id="630" name="Рисунок 7" descr="rId2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7007"/>
        <a:stretch>
          <a:fillRect/>
        </a:stretch>
      </xdr:blipFill>
      <xdr:spPr bwMode="auto">
        <a:xfrm>
          <a:off x="5876925" y="20345400"/>
          <a:ext cx="10191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38100</xdr:colOff>
      <xdr:row>586</xdr:row>
      <xdr:rowOff>66675</xdr:rowOff>
    </xdr:from>
    <xdr:to>
      <xdr:col>5</xdr:col>
      <xdr:colOff>1057275</xdr:colOff>
      <xdr:row>586</xdr:row>
      <xdr:rowOff>400050</xdr:rowOff>
    </xdr:to>
    <xdr:pic>
      <xdr:nvPicPr>
        <xdr:cNvPr id="631" name="Рисунок 7" descr="rId2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7007"/>
        <a:stretch>
          <a:fillRect/>
        </a:stretch>
      </xdr:blipFill>
      <xdr:spPr bwMode="auto">
        <a:xfrm>
          <a:off x="5876925" y="22964775"/>
          <a:ext cx="10191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588</xdr:row>
      <xdr:rowOff>47625</xdr:rowOff>
    </xdr:from>
    <xdr:to>
      <xdr:col>2</xdr:col>
      <xdr:colOff>152610</xdr:colOff>
      <xdr:row>588</xdr:row>
      <xdr:rowOff>239555</xdr:rowOff>
    </xdr:to>
    <xdr:sp macro="" textlink="">
      <xdr:nvSpPr>
        <xdr:cNvPr id="632" name="shape158"/>
        <xdr:cNvSpPr/>
      </xdr:nvSpPr>
      <xdr:spPr>
        <a:xfrm>
          <a:off x="1266825" y="23764875"/>
          <a:ext cx="971760" cy="41100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8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38100</xdr:colOff>
      <xdr:row>586</xdr:row>
      <xdr:rowOff>66675</xdr:rowOff>
    </xdr:from>
    <xdr:to>
      <xdr:col>5</xdr:col>
      <xdr:colOff>1057275</xdr:colOff>
      <xdr:row>586</xdr:row>
      <xdr:rowOff>228600</xdr:rowOff>
    </xdr:to>
    <xdr:pic>
      <xdr:nvPicPr>
        <xdr:cNvPr id="633" name="Рисунок 7" descr="rId2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7007"/>
        <a:stretch>
          <a:fillRect/>
        </a:stretch>
      </xdr:blipFill>
      <xdr:spPr bwMode="auto">
        <a:xfrm>
          <a:off x="5876925" y="22964775"/>
          <a:ext cx="10191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580</xdr:row>
      <xdr:rowOff>57150</xdr:rowOff>
    </xdr:from>
    <xdr:to>
      <xdr:col>5</xdr:col>
      <xdr:colOff>1076325</xdr:colOff>
      <xdr:row>580</xdr:row>
      <xdr:rowOff>361950</xdr:rowOff>
    </xdr:to>
    <xdr:pic>
      <xdr:nvPicPr>
        <xdr:cNvPr id="634" name="Рисунок 7" descr="rId2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7007"/>
        <a:stretch>
          <a:fillRect/>
        </a:stretch>
      </xdr:blipFill>
      <xdr:spPr bwMode="auto">
        <a:xfrm>
          <a:off x="5886450" y="19888200"/>
          <a:ext cx="10287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1295400</xdr:colOff>
      <xdr:row>580</xdr:row>
      <xdr:rowOff>9525</xdr:rowOff>
    </xdr:from>
    <xdr:to>
      <xdr:col>2</xdr:col>
      <xdr:colOff>181185</xdr:colOff>
      <xdr:row>580</xdr:row>
      <xdr:rowOff>363380</xdr:rowOff>
    </xdr:to>
    <xdr:sp macro="" textlink="">
      <xdr:nvSpPr>
        <xdr:cNvPr id="635" name="shape158"/>
        <xdr:cNvSpPr/>
      </xdr:nvSpPr>
      <xdr:spPr>
        <a:xfrm>
          <a:off x="1295400" y="19840575"/>
          <a:ext cx="971760" cy="41100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8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1638300</xdr:colOff>
      <xdr:row>584</xdr:row>
      <xdr:rowOff>66677</xdr:rowOff>
    </xdr:from>
    <xdr:to>
      <xdr:col>4</xdr:col>
      <xdr:colOff>2444611</xdr:colOff>
      <xdr:row>584</xdr:row>
      <xdr:rowOff>228601</xdr:rowOff>
    </xdr:to>
    <xdr:sp macro="" textlink="">
      <xdr:nvSpPr>
        <xdr:cNvPr id="636" name="shape150"/>
        <xdr:cNvSpPr/>
      </xdr:nvSpPr>
      <xdr:spPr>
        <a:xfrm>
          <a:off x="4943475" y="21793202"/>
          <a:ext cx="806311" cy="371474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n-US" sz="1600" b="1" cap="none" spc="0" baseline="0">
              <a:ln w="11430"/>
              <a:gradFill flip="none" rotWithShape="1">
                <a:gsLst>
                  <a:gs pos="0">
                    <a:srgbClr val="FF0000"/>
                  </a:gs>
                  <a:gs pos="27000">
                    <a:srgbClr val="FFFF00"/>
                  </a:gs>
                  <a:gs pos="98000">
                    <a:schemeClr val="accent5">
                      <a:lumMod val="60000"/>
                      <a:lumOff val="40000"/>
                    </a:schemeClr>
                  </a:gs>
                  <a:gs pos="55000">
                    <a:schemeClr val="tx2">
                      <a:lumMod val="60000"/>
                      <a:lumOff val="40000"/>
                    </a:schemeClr>
                  </a:gs>
                  <a:gs pos="77000">
                    <a:srgbClr val="00B050"/>
                  </a:gs>
                </a:gsLst>
                <a:lin ang="0" scaled="1"/>
                <a:tileRect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EXCLUSIVE</a:t>
          </a:r>
          <a:endParaRPr lang="en-US" sz="1600" b="1" cap="none" spc="0">
            <a:ln w="11430"/>
            <a:gradFill flip="none" rotWithShape="1">
              <a:gsLst>
                <a:gs pos="0">
                  <a:srgbClr val="FF0000"/>
                </a:gs>
                <a:gs pos="27000">
                  <a:srgbClr val="FFFF00"/>
                </a:gs>
                <a:gs pos="98000">
                  <a:schemeClr val="accent5">
                    <a:lumMod val="60000"/>
                    <a:lumOff val="40000"/>
                  </a:schemeClr>
                </a:gs>
                <a:gs pos="55000">
                  <a:schemeClr val="tx2">
                    <a:lumMod val="60000"/>
                    <a:lumOff val="40000"/>
                  </a:schemeClr>
                </a:gs>
                <a:gs pos="77000">
                  <a:srgbClr val="00B050"/>
                </a:gs>
              </a:gsLst>
              <a:lin ang="0" scaled="1"/>
              <a:tileRect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47625</xdr:colOff>
      <xdr:row>585</xdr:row>
      <xdr:rowOff>57150</xdr:rowOff>
    </xdr:from>
    <xdr:to>
      <xdr:col>5</xdr:col>
      <xdr:colOff>1076325</xdr:colOff>
      <xdr:row>585</xdr:row>
      <xdr:rowOff>228600</xdr:rowOff>
    </xdr:to>
    <xdr:pic>
      <xdr:nvPicPr>
        <xdr:cNvPr id="637" name="Рисунок 7" descr="rId2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7007"/>
        <a:stretch>
          <a:fillRect/>
        </a:stretch>
      </xdr:blipFill>
      <xdr:spPr bwMode="auto">
        <a:xfrm>
          <a:off x="5886450" y="22507575"/>
          <a:ext cx="10287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1295400</xdr:colOff>
      <xdr:row>585</xdr:row>
      <xdr:rowOff>9525</xdr:rowOff>
    </xdr:from>
    <xdr:to>
      <xdr:col>2</xdr:col>
      <xdr:colOff>181185</xdr:colOff>
      <xdr:row>585</xdr:row>
      <xdr:rowOff>230030</xdr:rowOff>
    </xdr:to>
    <xdr:sp macro="" textlink="">
      <xdr:nvSpPr>
        <xdr:cNvPr id="638" name="shape158"/>
        <xdr:cNvSpPr/>
      </xdr:nvSpPr>
      <xdr:spPr>
        <a:xfrm>
          <a:off x="1295400" y="22459950"/>
          <a:ext cx="971760" cy="41100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8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76199</xdr:colOff>
      <xdr:row>600</xdr:row>
      <xdr:rowOff>0</xdr:rowOff>
    </xdr:from>
    <xdr:to>
      <xdr:col>5</xdr:col>
      <xdr:colOff>1019174</xdr:colOff>
      <xdr:row>600</xdr:row>
      <xdr:rowOff>3044</xdr:rowOff>
    </xdr:to>
    <xdr:pic>
      <xdr:nvPicPr>
        <xdr:cNvPr id="640" name="图片 5" descr="wKhQvFJWBUSEb6ypAAAAAD5gL3k513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4" y="30079950"/>
          <a:ext cx="942975" cy="1044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605</xdr:row>
      <xdr:rowOff>104775</xdr:rowOff>
    </xdr:from>
    <xdr:to>
      <xdr:col>5</xdr:col>
      <xdr:colOff>1019175</xdr:colOff>
      <xdr:row>605</xdr:row>
      <xdr:rowOff>762000</xdr:rowOff>
    </xdr:to>
    <xdr:pic>
      <xdr:nvPicPr>
        <xdr:cNvPr id="645" name="shape26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227847525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602</xdr:row>
      <xdr:rowOff>466724</xdr:rowOff>
    </xdr:from>
    <xdr:to>
      <xdr:col>5</xdr:col>
      <xdr:colOff>1038225</xdr:colOff>
      <xdr:row>603</xdr:row>
      <xdr:rowOff>333375</xdr:rowOff>
    </xdr:to>
    <xdr:pic>
      <xdr:nvPicPr>
        <xdr:cNvPr id="646" name="shape28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226018724"/>
          <a:ext cx="981075" cy="876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828675</xdr:colOff>
      <xdr:row>604</xdr:row>
      <xdr:rowOff>47625</xdr:rowOff>
    </xdr:from>
    <xdr:to>
      <xdr:col>8</xdr:col>
      <xdr:colOff>161925</xdr:colOff>
      <xdr:row>604</xdr:row>
      <xdr:rowOff>209550</xdr:rowOff>
    </xdr:to>
    <xdr:pic>
      <xdr:nvPicPr>
        <xdr:cNvPr id="647" name="Рисунок 64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0" y="221951550"/>
          <a:ext cx="2257425" cy="161925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601</xdr:row>
      <xdr:rowOff>47625</xdr:rowOff>
    </xdr:from>
    <xdr:to>
      <xdr:col>8</xdr:col>
      <xdr:colOff>161925</xdr:colOff>
      <xdr:row>601</xdr:row>
      <xdr:rowOff>276225</xdr:rowOff>
    </xdr:to>
    <xdr:pic>
      <xdr:nvPicPr>
        <xdr:cNvPr id="648" name="Рисунок 64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137160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606</xdr:row>
      <xdr:rowOff>47625</xdr:rowOff>
    </xdr:from>
    <xdr:to>
      <xdr:col>8</xdr:col>
      <xdr:colOff>161925</xdr:colOff>
      <xdr:row>606</xdr:row>
      <xdr:rowOff>209550</xdr:rowOff>
    </xdr:to>
    <xdr:pic>
      <xdr:nvPicPr>
        <xdr:cNvPr id="649" name="Рисунок 648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488632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28576</xdr:colOff>
      <xdr:row>607</xdr:row>
      <xdr:rowOff>190501</xdr:rowOff>
    </xdr:from>
    <xdr:to>
      <xdr:col>5</xdr:col>
      <xdr:colOff>1037346</xdr:colOff>
      <xdr:row>607</xdr:row>
      <xdr:rowOff>1276350</xdr:rowOff>
    </xdr:to>
    <xdr:pic>
      <xdr:nvPicPr>
        <xdr:cNvPr id="650" name="Рисунок 649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1" y="229257226"/>
          <a:ext cx="1008770" cy="1085849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614</xdr:row>
      <xdr:rowOff>180975</xdr:rowOff>
    </xdr:from>
    <xdr:to>
      <xdr:col>5</xdr:col>
      <xdr:colOff>1038225</xdr:colOff>
      <xdr:row>619</xdr:row>
      <xdr:rowOff>171450</xdr:rowOff>
    </xdr:to>
    <xdr:pic>
      <xdr:nvPicPr>
        <xdr:cNvPr id="659" name="shape110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232495725"/>
          <a:ext cx="933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621</xdr:row>
      <xdr:rowOff>95249</xdr:rowOff>
    </xdr:from>
    <xdr:to>
      <xdr:col>5</xdr:col>
      <xdr:colOff>1038225</xdr:colOff>
      <xdr:row>621</xdr:row>
      <xdr:rowOff>542924</xdr:rowOff>
    </xdr:to>
    <xdr:pic>
      <xdr:nvPicPr>
        <xdr:cNvPr id="660" name="shape111" descr="http://www.christmass.ru/images/pic_lib/girlyand/8/RL-BL-E27ST-Ws.jpg"/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234010199"/>
          <a:ext cx="914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610</xdr:row>
      <xdr:rowOff>352425</xdr:rowOff>
    </xdr:from>
    <xdr:to>
      <xdr:col>5</xdr:col>
      <xdr:colOff>1047750</xdr:colOff>
      <xdr:row>610</xdr:row>
      <xdr:rowOff>1285875</xdr:rowOff>
    </xdr:to>
    <xdr:pic>
      <xdr:nvPicPr>
        <xdr:cNvPr id="661" name="shape159" descr="http://www.christmass.ru/images/pic_lib/girlyand/8/RL-BL2-50M-125-B1.jpg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228428550"/>
          <a:ext cx="9810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990600</xdr:colOff>
      <xdr:row>613</xdr:row>
      <xdr:rowOff>19050</xdr:rowOff>
    </xdr:from>
    <xdr:to>
      <xdr:col>8</xdr:col>
      <xdr:colOff>133350</xdr:colOff>
      <xdr:row>613</xdr:row>
      <xdr:rowOff>209550</xdr:rowOff>
    </xdr:to>
    <xdr:pic>
      <xdr:nvPicPr>
        <xdr:cNvPr id="662" name="Рисунок 66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25" y="581977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1000125</xdr:colOff>
      <xdr:row>609</xdr:row>
      <xdr:rowOff>85725</xdr:rowOff>
    </xdr:from>
    <xdr:to>
      <xdr:col>8</xdr:col>
      <xdr:colOff>142875</xdr:colOff>
      <xdr:row>609</xdr:row>
      <xdr:rowOff>276225</xdr:rowOff>
    </xdr:to>
    <xdr:pic>
      <xdr:nvPicPr>
        <xdr:cNvPr id="663" name="Рисунок 66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8950" y="153352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1000125</xdr:colOff>
      <xdr:row>611</xdr:row>
      <xdr:rowOff>85725</xdr:rowOff>
    </xdr:from>
    <xdr:to>
      <xdr:col>8</xdr:col>
      <xdr:colOff>142875</xdr:colOff>
      <xdr:row>611</xdr:row>
      <xdr:rowOff>209550</xdr:rowOff>
    </xdr:to>
    <xdr:pic>
      <xdr:nvPicPr>
        <xdr:cNvPr id="664" name="Рисунок 663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8950" y="3638550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612</xdr:row>
      <xdr:rowOff>485775</xdr:rowOff>
    </xdr:from>
    <xdr:to>
      <xdr:col>6</xdr:col>
      <xdr:colOff>0</xdr:colOff>
      <xdr:row>612</xdr:row>
      <xdr:rowOff>488886</xdr:rowOff>
    </xdr:to>
    <xdr:pic>
      <xdr:nvPicPr>
        <xdr:cNvPr id="665" name="图片 5" descr="wKhQvFJWBUSEb6ypAAAAAD5gL3k513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4419600"/>
          <a:ext cx="1019175" cy="669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1800225</xdr:colOff>
      <xdr:row>612</xdr:row>
      <xdr:rowOff>1524000</xdr:rowOff>
    </xdr:from>
    <xdr:to>
      <xdr:col>5</xdr:col>
      <xdr:colOff>72886</xdr:colOff>
      <xdr:row>612</xdr:row>
      <xdr:rowOff>1524114</xdr:rowOff>
    </xdr:to>
    <xdr:sp macro="" textlink="">
      <xdr:nvSpPr>
        <xdr:cNvPr id="666" name="shape124"/>
        <xdr:cNvSpPr/>
      </xdr:nvSpPr>
      <xdr:spPr>
        <a:xfrm>
          <a:off x="5105400" y="5457825"/>
          <a:ext cx="806311" cy="3427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28575</xdr:colOff>
      <xdr:row>612</xdr:row>
      <xdr:rowOff>476250</xdr:rowOff>
    </xdr:from>
    <xdr:to>
      <xdr:col>5</xdr:col>
      <xdr:colOff>1047750</xdr:colOff>
      <xdr:row>612</xdr:row>
      <xdr:rowOff>1146111</xdr:rowOff>
    </xdr:to>
    <xdr:pic>
      <xdr:nvPicPr>
        <xdr:cNvPr id="667" name="图片 5" descr="wKhQvFJWBUSEb6ypAAAAAD5gL3k513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230647875"/>
          <a:ext cx="1019175" cy="669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624</xdr:row>
      <xdr:rowOff>171450</xdr:rowOff>
    </xdr:from>
    <xdr:to>
      <xdr:col>5</xdr:col>
      <xdr:colOff>1066800</xdr:colOff>
      <xdr:row>626</xdr:row>
      <xdr:rowOff>114300</xdr:rowOff>
    </xdr:to>
    <xdr:pic>
      <xdr:nvPicPr>
        <xdr:cNvPr id="669" name="shape95" descr="http://christmass.ru/images/pic_lib/banner/1/RL-KN-040-042.jpg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238982250"/>
          <a:ext cx="1019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1710072</xdr:colOff>
      <xdr:row>627</xdr:row>
      <xdr:rowOff>813133</xdr:rowOff>
    </xdr:from>
    <xdr:to>
      <xdr:col>4</xdr:col>
      <xdr:colOff>2516383</xdr:colOff>
      <xdr:row>627</xdr:row>
      <xdr:rowOff>813247</xdr:rowOff>
    </xdr:to>
    <xdr:sp macro="" textlink="">
      <xdr:nvSpPr>
        <xdr:cNvPr id="671" name="shape124"/>
        <xdr:cNvSpPr/>
      </xdr:nvSpPr>
      <xdr:spPr>
        <a:xfrm>
          <a:off x="5015247" y="6785308"/>
          <a:ext cx="806311" cy="3427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276225</xdr:colOff>
      <xdr:row>627</xdr:row>
      <xdr:rowOff>28575</xdr:rowOff>
    </xdr:from>
    <xdr:to>
      <xdr:col>5</xdr:col>
      <xdr:colOff>819150</xdr:colOff>
      <xdr:row>627</xdr:row>
      <xdr:rowOff>1019175</xdr:rowOff>
    </xdr:to>
    <xdr:pic>
      <xdr:nvPicPr>
        <xdr:cNvPr id="672" name="shape125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240096675"/>
          <a:ext cx="5429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838200</xdr:colOff>
      <xdr:row>623</xdr:row>
      <xdr:rowOff>19050</xdr:rowOff>
    </xdr:from>
    <xdr:to>
      <xdr:col>8</xdr:col>
      <xdr:colOff>171450</xdr:colOff>
      <xdr:row>623</xdr:row>
      <xdr:rowOff>257175</xdr:rowOff>
    </xdr:to>
    <xdr:pic>
      <xdr:nvPicPr>
        <xdr:cNvPr id="674" name="Рисунок 673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025" y="1343025"/>
          <a:ext cx="225742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630</xdr:row>
      <xdr:rowOff>28575</xdr:rowOff>
    </xdr:from>
    <xdr:to>
      <xdr:col>5</xdr:col>
      <xdr:colOff>923925</xdr:colOff>
      <xdr:row>630</xdr:row>
      <xdr:rowOff>552450</xdr:rowOff>
    </xdr:to>
    <xdr:pic>
      <xdr:nvPicPr>
        <xdr:cNvPr id="675" name="Рисунок 674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5" y="242201700"/>
          <a:ext cx="790575" cy="523875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632</xdr:row>
      <xdr:rowOff>47625</xdr:rowOff>
    </xdr:from>
    <xdr:to>
      <xdr:col>5</xdr:col>
      <xdr:colOff>923925</xdr:colOff>
      <xdr:row>632</xdr:row>
      <xdr:rowOff>476250</xdr:rowOff>
    </xdr:to>
    <xdr:pic>
      <xdr:nvPicPr>
        <xdr:cNvPr id="676" name="Рисунок 675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5" y="243668550"/>
          <a:ext cx="790575" cy="42862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634</xdr:row>
      <xdr:rowOff>38100</xdr:rowOff>
    </xdr:from>
    <xdr:to>
      <xdr:col>5</xdr:col>
      <xdr:colOff>1066800</xdr:colOff>
      <xdr:row>634</xdr:row>
      <xdr:rowOff>571500</xdr:rowOff>
    </xdr:to>
    <xdr:pic>
      <xdr:nvPicPr>
        <xdr:cNvPr id="677" name="Рисунок 676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44821075"/>
          <a:ext cx="1028700" cy="5334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635</xdr:row>
      <xdr:rowOff>28575</xdr:rowOff>
    </xdr:from>
    <xdr:to>
      <xdr:col>5</xdr:col>
      <xdr:colOff>1066800</xdr:colOff>
      <xdr:row>635</xdr:row>
      <xdr:rowOff>476250</xdr:rowOff>
    </xdr:to>
    <xdr:pic>
      <xdr:nvPicPr>
        <xdr:cNvPr id="678" name="Рисунок 677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45516400"/>
          <a:ext cx="1028700" cy="447675"/>
        </a:xfrm>
        <a:prstGeom prst="rect">
          <a:avLst/>
        </a:prstGeom>
      </xdr:spPr>
    </xdr:pic>
    <xdr:clientData/>
  </xdr:twoCellAnchor>
  <xdr:twoCellAnchor editAs="oneCell">
    <xdr:from>
      <xdr:col>4</xdr:col>
      <xdr:colOff>1933575</xdr:colOff>
      <xdr:row>631</xdr:row>
      <xdr:rowOff>438150</xdr:rowOff>
    </xdr:from>
    <xdr:to>
      <xdr:col>5</xdr:col>
      <xdr:colOff>206236</xdr:colOff>
      <xdr:row>631</xdr:row>
      <xdr:rowOff>495186</xdr:rowOff>
    </xdr:to>
    <xdr:sp macro="" textlink="">
      <xdr:nvSpPr>
        <xdr:cNvPr id="679" name="shape124"/>
        <xdr:cNvSpPr/>
      </xdr:nvSpPr>
      <xdr:spPr>
        <a:xfrm>
          <a:off x="5238750" y="2752725"/>
          <a:ext cx="806311" cy="34278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NEW!!!</a:t>
          </a:r>
          <a:endParaRPr lang="ru-RU" sz="1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133350</xdr:colOff>
      <xdr:row>631</xdr:row>
      <xdr:rowOff>28575</xdr:rowOff>
    </xdr:from>
    <xdr:to>
      <xdr:col>5</xdr:col>
      <xdr:colOff>990600</xdr:colOff>
      <xdr:row>631</xdr:row>
      <xdr:rowOff>590550</xdr:rowOff>
    </xdr:to>
    <xdr:pic>
      <xdr:nvPicPr>
        <xdr:cNvPr id="680" name="Рисунок 679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5" y="242925600"/>
          <a:ext cx="857250" cy="561975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633</xdr:row>
      <xdr:rowOff>30955</xdr:rowOff>
    </xdr:from>
    <xdr:to>
      <xdr:col>5</xdr:col>
      <xdr:colOff>904875</xdr:colOff>
      <xdr:row>633</xdr:row>
      <xdr:rowOff>533400</xdr:rowOff>
    </xdr:to>
    <xdr:pic>
      <xdr:nvPicPr>
        <xdr:cNvPr id="681" name="Рисунок 680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0325" y="244213855"/>
          <a:ext cx="752475" cy="502445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640</xdr:row>
      <xdr:rowOff>209550</xdr:rowOff>
    </xdr:from>
    <xdr:to>
      <xdr:col>5</xdr:col>
      <xdr:colOff>990600</xdr:colOff>
      <xdr:row>640</xdr:row>
      <xdr:rowOff>209550</xdr:rowOff>
    </xdr:to>
    <xdr:pic>
      <xdr:nvPicPr>
        <xdr:cNvPr id="682" name="shape112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3486150"/>
          <a:ext cx="8477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639</xdr:row>
      <xdr:rowOff>38100</xdr:rowOff>
    </xdr:from>
    <xdr:to>
      <xdr:col>5</xdr:col>
      <xdr:colOff>981075</xdr:colOff>
      <xdr:row>639</xdr:row>
      <xdr:rowOff>704850</xdr:rowOff>
    </xdr:to>
    <xdr:pic>
      <xdr:nvPicPr>
        <xdr:cNvPr id="683" name="shape113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247745250"/>
          <a:ext cx="847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641</xdr:row>
      <xdr:rowOff>28576</xdr:rowOff>
    </xdr:from>
    <xdr:to>
      <xdr:col>5</xdr:col>
      <xdr:colOff>962025</xdr:colOff>
      <xdr:row>641</xdr:row>
      <xdr:rowOff>723900</xdr:rowOff>
    </xdr:to>
    <xdr:pic>
      <xdr:nvPicPr>
        <xdr:cNvPr id="684" name="shape115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249802651"/>
          <a:ext cx="771525" cy="695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642</xdr:row>
      <xdr:rowOff>66675</xdr:rowOff>
    </xdr:from>
    <xdr:to>
      <xdr:col>5</xdr:col>
      <xdr:colOff>990600</xdr:colOff>
      <xdr:row>642</xdr:row>
      <xdr:rowOff>704850</xdr:rowOff>
    </xdr:to>
    <xdr:pic>
      <xdr:nvPicPr>
        <xdr:cNvPr id="685" name="shape116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250669425"/>
          <a:ext cx="9144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638</xdr:row>
      <xdr:rowOff>19050</xdr:rowOff>
    </xdr:from>
    <xdr:to>
      <xdr:col>5</xdr:col>
      <xdr:colOff>971550</xdr:colOff>
      <xdr:row>638</xdr:row>
      <xdr:rowOff>571500</xdr:rowOff>
    </xdr:to>
    <xdr:pic>
      <xdr:nvPicPr>
        <xdr:cNvPr id="686" name="shape122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247021350"/>
          <a:ext cx="8477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640</xdr:row>
      <xdr:rowOff>257175</xdr:rowOff>
    </xdr:from>
    <xdr:to>
      <xdr:col>5</xdr:col>
      <xdr:colOff>952500</xdr:colOff>
      <xdr:row>640</xdr:row>
      <xdr:rowOff>914400</xdr:rowOff>
    </xdr:to>
    <xdr:pic>
      <xdr:nvPicPr>
        <xdr:cNvPr id="687" name="shape112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248935875"/>
          <a:ext cx="8477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794"/>
  <sheetViews>
    <sheetView tabSelected="1" zoomScaleNormal="100" workbookViewId="0">
      <pane ySplit="3" topLeftCell="A88" activePane="bottomLeft" state="frozen"/>
      <selection pane="bottomLeft" activeCell="G90" sqref="G90:G98"/>
    </sheetView>
  </sheetViews>
  <sheetFormatPr defaultRowHeight="15" x14ac:dyDescent="0.25"/>
  <cols>
    <col min="1" max="1" width="20.85546875" style="10" customWidth="1"/>
    <col min="2" max="4" width="11.7109375" style="25" customWidth="1"/>
    <col min="5" max="5" width="37.85546875" style="10" customWidth="1"/>
    <col min="6" max="7" width="16.28515625" style="10" customWidth="1"/>
    <col min="8" max="8" width="11.28515625" style="10" customWidth="1"/>
    <col min="9" max="9" width="10.42578125" style="10" customWidth="1"/>
    <col min="10" max="10" width="11.42578125" style="10" customWidth="1"/>
    <col min="11" max="230" width="9.140625" style="10"/>
    <col min="231" max="231" width="1.7109375" style="10" customWidth="1"/>
    <col min="232" max="232" width="34" style="10" customWidth="1"/>
    <col min="233" max="233" width="59.28515625" style="10" customWidth="1"/>
    <col min="234" max="234" width="29.7109375" style="10" customWidth="1"/>
    <col min="235" max="235" width="13.28515625" style="10" customWidth="1"/>
    <col min="236" max="16384" width="9.140625" style="10"/>
  </cols>
  <sheetData>
    <row r="1" spans="1:33" ht="57.75" customHeight="1" x14ac:dyDescent="0.25">
      <c r="E1" s="435" t="s">
        <v>774</v>
      </c>
      <c r="F1" s="435"/>
      <c r="G1" s="435"/>
      <c r="H1" s="435"/>
      <c r="I1" s="435"/>
      <c r="J1" s="435"/>
    </row>
    <row r="2" spans="1:33" x14ac:dyDescent="0.25">
      <c r="E2" s="434"/>
      <c r="F2" s="434"/>
      <c r="G2" s="434"/>
      <c r="H2" s="434"/>
      <c r="I2" s="434"/>
      <c r="J2" s="434"/>
    </row>
    <row r="3" spans="1:33" ht="52.5" customHeight="1" thickBot="1" x14ac:dyDescent="0.3">
      <c r="A3" s="6" t="s">
        <v>285</v>
      </c>
      <c r="B3" s="6" t="s">
        <v>302</v>
      </c>
      <c r="C3" s="6" t="s">
        <v>303</v>
      </c>
      <c r="D3" s="6" t="s">
        <v>304</v>
      </c>
      <c r="E3" s="6" t="s">
        <v>287</v>
      </c>
      <c r="F3" s="6" t="s">
        <v>288</v>
      </c>
      <c r="G3" s="6"/>
      <c r="H3" s="33" t="s">
        <v>289</v>
      </c>
      <c r="I3" s="34" t="s">
        <v>290</v>
      </c>
      <c r="J3" s="35" t="s">
        <v>291</v>
      </c>
    </row>
    <row r="4" spans="1:33" s="89" customFormat="1" ht="21.75" customHeight="1" thickBot="1" x14ac:dyDescent="0.3">
      <c r="A4" s="96" t="s">
        <v>535</v>
      </c>
      <c r="B4" s="97"/>
      <c r="C4" s="97"/>
      <c r="D4" s="97"/>
      <c r="E4" s="97"/>
      <c r="F4" s="97"/>
      <c r="G4" s="97"/>
      <c r="H4" s="319"/>
      <c r="I4" s="319"/>
      <c r="J4" s="320"/>
    </row>
    <row r="5" spans="1:33" customFormat="1" ht="16.5" customHeight="1" x14ac:dyDescent="0.25">
      <c r="A5" s="42" t="s">
        <v>347</v>
      </c>
      <c r="B5" s="43" t="s">
        <v>9</v>
      </c>
      <c r="C5" s="57" t="s">
        <v>53</v>
      </c>
      <c r="D5" s="43" t="s">
        <v>305</v>
      </c>
      <c r="E5" s="299" t="s">
        <v>582</v>
      </c>
      <c r="F5" s="288"/>
      <c r="G5" s="267">
        <v>38.985000000000007</v>
      </c>
      <c r="H5" s="302">
        <v>40</v>
      </c>
      <c r="I5" s="311">
        <v>14.6</v>
      </c>
      <c r="J5" s="322">
        <f>0.325*0.325*0.41</f>
        <v>4.3306250000000004E-2</v>
      </c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</row>
    <row r="6" spans="1:33" customFormat="1" ht="16.5" customHeight="1" x14ac:dyDescent="0.25">
      <c r="A6" s="4" t="s">
        <v>348</v>
      </c>
      <c r="B6" s="3" t="s">
        <v>10</v>
      </c>
      <c r="C6" s="56" t="s">
        <v>53</v>
      </c>
      <c r="D6" s="3" t="s">
        <v>305</v>
      </c>
      <c r="E6" s="300"/>
      <c r="F6" s="321"/>
      <c r="G6" s="268">
        <v>38.985000000000007</v>
      </c>
      <c r="H6" s="303"/>
      <c r="I6" s="312"/>
      <c r="J6" s="323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</row>
    <row r="7" spans="1:33" customFormat="1" ht="16.5" customHeight="1" x14ac:dyDescent="0.25">
      <c r="A7" s="4" t="s">
        <v>349</v>
      </c>
      <c r="B7" s="3" t="s">
        <v>11</v>
      </c>
      <c r="C7" s="56" t="s">
        <v>53</v>
      </c>
      <c r="D7" s="3" t="s">
        <v>305</v>
      </c>
      <c r="E7" s="300"/>
      <c r="F7" s="321"/>
      <c r="G7" s="268">
        <v>44.505000000000003</v>
      </c>
      <c r="H7" s="303"/>
      <c r="I7" s="312"/>
      <c r="J7" s="323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</row>
    <row r="8" spans="1:33" customFormat="1" ht="16.5" customHeight="1" x14ac:dyDescent="0.25">
      <c r="A8" s="4" t="s">
        <v>350</v>
      </c>
      <c r="B8" s="3" t="s">
        <v>12</v>
      </c>
      <c r="C8" s="56" t="s">
        <v>53</v>
      </c>
      <c r="D8" s="3" t="s">
        <v>305</v>
      </c>
      <c r="E8" s="300"/>
      <c r="F8" s="321"/>
      <c r="G8" s="268">
        <v>44.505000000000003</v>
      </c>
      <c r="H8" s="303"/>
      <c r="I8" s="312"/>
      <c r="J8" s="323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</row>
    <row r="9" spans="1:33" customFormat="1" ht="16.5" customHeight="1" x14ac:dyDescent="0.25">
      <c r="A9" s="4" t="s">
        <v>351</v>
      </c>
      <c r="B9" s="3" t="s">
        <v>13</v>
      </c>
      <c r="C9" s="56" t="s">
        <v>53</v>
      </c>
      <c r="D9" s="3" t="s">
        <v>305</v>
      </c>
      <c r="E9" s="300"/>
      <c r="F9" s="321"/>
      <c r="G9" s="268">
        <v>52.785000000000004</v>
      </c>
      <c r="H9" s="303"/>
      <c r="I9" s="312"/>
      <c r="J9" s="323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</row>
    <row r="10" spans="1:33" customFormat="1" ht="16.5" customHeight="1" x14ac:dyDescent="0.25">
      <c r="A10" s="4" t="s">
        <v>352</v>
      </c>
      <c r="B10" s="3" t="s">
        <v>14</v>
      </c>
      <c r="C10" s="56" t="s">
        <v>53</v>
      </c>
      <c r="D10" s="3" t="s">
        <v>305</v>
      </c>
      <c r="E10" s="300"/>
      <c r="F10" s="321"/>
      <c r="G10" s="268">
        <v>52.785000000000004</v>
      </c>
      <c r="H10" s="303"/>
      <c r="I10" s="312"/>
      <c r="J10" s="323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</row>
    <row r="11" spans="1:33" customFormat="1" ht="21" customHeight="1" x14ac:dyDescent="0.25">
      <c r="A11" s="4" t="s">
        <v>353</v>
      </c>
      <c r="B11" s="3" t="s">
        <v>15</v>
      </c>
      <c r="C11" s="56" t="s">
        <v>53</v>
      </c>
      <c r="D11" s="3" t="s">
        <v>305</v>
      </c>
      <c r="E11" s="300"/>
      <c r="F11" s="321"/>
      <c r="G11" s="268">
        <v>55.2</v>
      </c>
      <c r="H11" s="303"/>
      <c r="I11" s="312"/>
      <c r="J11" s="323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</row>
    <row r="12" spans="1:33" customFormat="1" ht="16.5" customHeight="1" x14ac:dyDescent="0.25">
      <c r="A12" s="4" t="s">
        <v>354</v>
      </c>
      <c r="B12" s="3" t="s">
        <v>16</v>
      </c>
      <c r="C12" s="56" t="s">
        <v>53</v>
      </c>
      <c r="D12" s="3" t="s">
        <v>305</v>
      </c>
      <c r="E12" s="300"/>
      <c r="F12" s="321"/>
      <c r="G12" s="268">
        <v>55.890000000000008</v>
      </c>
      <c r="H12" s="303"/>
      <c r="I12" s="312"/>
      <c r="J12" s="323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</row>
    <row r="13" spans="1:33" customFormat="1" ht="16.5" customHeight="1" thickBot="1" x14ac:dyDescent="0.3">
      <c r="A13" s="44" t="s">
        <v>355</v>
      </c>
      <c r="B13" s="45" t="s">
        <v>220</v>
      </c>
      <c r="C13" s="58" t="s">
        <v>53</v>
      </c>
      <c r="D13" s="45" t="s">
        <v>305</v>
      </c>
      <c r="E13" s="301"/>
      <c r="F13" s="289"/>
      <c r="G13" s="443">
        <v>55.890000000000008</v>
      </c>
      <c r="H13" s="304"/>
      <c r="I13" s="313"/>
      <c r="J13" s="324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</row>
    <row r="14" spans="1:33" customFormat="1" ht="16.5" customHeight="1" x14ac:dyDescent="0.25">
      <c r="A14" s="42" t="s">
        <v>413</v>
      </c>
      <c r="B14" s="43" t="s">
        <v>9</v>
      </c>
      <c r="C14" s="57" t="s">
        <v>306</v>
      </c>
      <c r="D14" s="43" t="s">
        <v>305</v>
      </c>
      <c r="E14" s="299" t="s">
        <v>583</v>
      </c>
      <c r="F14" s="342"/>
      <c r="G14" s="270">
        <v>38.985000000000007</v>
      </c>
      <c r="H14" s="302">
        <v>40</v>
      </c>
      <c r="I14" s="311">
        <v>14.3</v>
      </c>
      <c r="J14" s="322">
        <f>0.325*0.325*0.41</f>
        <v>4.3306250000000004E-2</v>
      </c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</row>
    <row r="15" spans="1:33" customFormat="1" ht="16.5" customHeight="1" x14ac:dyDescent="0.25">
      <c r="A15" s="4" t="s">
        <v>414</v>
      </c>
      <c r="B15" s="3" t="s">
        <v>11</v>
      </c>
      <c r="C15" s="56" t="s">
        <v>306</v>
      </c>
      <c r="D15" s="3" t="s">
        <v>305</v>
      </c>
      <c r="E15" s="300"/>
      <c r="F15" s="343"/>
      <c r="G15" s="443">
        <v>44.505000000000003</v>
      </c>
      <c r="H15" s="303"/>
      <c r="I15" s="312"/>
      <c r="J15" s="323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</row>
    <row r="16" spans="1:33" customFormat="1" ht="16.5" customHeight="1" x14ac:dyDescent="0.25">
      <c r="A16" s="46" t="s">
        <v>417</v>
      </c>
      <c r="B16" s="3" t="s">
        <v>12</v>
      </c>
      <c r="C16" s="56" t="s">
        <v>306</v>
      </c>
      <c r="D16" s="3" t="s">
        <v>305</v>
      </c>
      <c r="E16" s="300"/>
      <c r="F16" s="343"/>
      <c r="G16" s="443">
        <v>44.505000000000003</v>
      </c>
      <c r="H16" s="303"/>
      <c r="I16" s="312"/>
      <c r="J16" s="323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</row>
    <row r="17" spans="1:33" customFormat="1" ht="16.5" customHeight="1" x14ac:dyDescent="0.25">
      <c r="A17" s="46" t="s">
        <v>418</v>
      </c>
      <c r="B17" s="3" t="s">
        <v>13</v>
      </c>
      <c r="C17" s="56" t="s">
        <v>306</v>
      </c>
      <c r="D17" s="3" t="s">
        <v>305</v>
      </c>
      <c r="E17" s="300"/>
      <c r="F17" s="343"/>
      <c r="G17" s="443">
        <v>52.785000000000004</v>
      </c>
      <c r="H17" s="303"/>
      <c r="I17" s="312"/>
      <c r="J17" s="323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</row>
    <row r="18" spans="1:33" customFormat="1" ht="16.5" customHeight="1" x14ac:dyDescent="0.25">
      <c r="A18" s="46" t="s">
        <v>415</v>
      </c>
      <c r="B18" s="3" t="s">
        <v>14</v>
      </c>
      <c r="C18" s="56" t="s">
        <v>306</v>
      </c>
      <c r="D18" s="3" t="s">
        <v>305</v>
      </c>
      <c r="E18" s="300"/>
      <c r="F18" s="343"/>
      <c r="G18" s="443">
        <v>52.785000000000004</v>
      </c>
      <c r="H18" s="303"/>
      <c r="I18" s="312"/>
      <c r="J18" s="323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</row>
    <row r="19" spans="1:33" customFormat="1" ht="21.75" thickBot="1" x14ac:dyDescent="0.3">
      <c r="A19" s="4" t="s">
        <v>416</v>
      </c>
      <c r="B19" s="3" t="s">
        <v>15</v>
      </c>
      <c r="C19" s="58" t="s">
        <v>306</v>
      </c>
      <c r="D19" s="45" t="s">
        <v>305</v>
      </c>
      <c r="E19" s="301"/>
      <c r="F19" s="344"/>
      <c r="G19" s="443">
        <v>55.2</v>
      </c>
      <c r="H19" s="304"/>
      <c r="I19" s="313"/>
      <c r="J19" s="324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</row>
    <row r="20" spans="1:33" customFormat="1" ht="21" customHeight="1" x14ac:dyDescent="0.25">
      <c r="A20" s="42" t="s">
        <v>105</v>
      </c>
      <c r="B20" s="43" t="s">
        <v>9</v>
      </c>
      <c r="C20" s="57" t="s">
        <v>14</v>
      </c>
      <c r="D20" s="43" t="s">
        <v>305</v>
      </c>
      <c r="E20" s="286" t="s">
        <v>522</v>
      </c>
      <c r="F20" s="288"/>
      <c r="G20" s="267">
        <v>38.985000000000007</v>
      </c>
      <c r="H20" s="351">
        <v>40</v>
      </c>
      <c r="I20" s="311">
        <v>14.6</v>
      </c>
      <c r="J20" s="322">
        <f>0.325*0.325*0.41</f>
        <v>4.3306250000000004E-2</v>
      </c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</row>
    <row r="21" spans="1:33" customFormat="1" ht="21" customHeight="1" x14ac:dyDescent="0.25">
      <c r="A21" s="4" t="s">
        <v>106</v>
      </c>
      <c r="B21" s="3" t="s">
        <v>10</v>
      </c>
      <c r="C21" s="56" t="s">
        <v>14</v>
      </c>
      <c r="D21" s="3" t="s">
        <v>305</v>
      </c>
      <c r="E21" s="338"/>
      <c r="F21" s="321"/>
      <c r="G21" s="268">
        <v>38.985000000000007</v>
      </c>
      <c r="H21" s="352"/>
      <c r="I21" s="312"/>
      <c r="J21" s="323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</row>
    <row r="22" spans="1:33" customFormat="1" ht="21" customHeight="1" x14ac:dyDescent="0.25">
      <c r="A22" s="4" t="s">
        <v>107</v>
      </c>
      <c r="B22" s="3" t="s">
        <v>13</v>
      </c>
      <c r="C22" s="56" t="s">
        <v>14</v>
      </c>
      <c r="D22" s="3" t="s">
        <v>305</v>
      </c>
      <c r="E22" s="338"/>
      <c r="F22" s="321"/>
      <c r="G22" s="268">
        <v>52.785000000000004</v>
      </c>
      <c r="H22" s="352"/>
      <c r="I22" s="312"/>
      <c r="J22" s="323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</row>
    <row r="23" spans="1:33" customFormat="1" ht="21" customHeight="1" thickBot="1" x14ac:dyDescent="0.3">
      <c r="A23" s="44" t="s">
        <v>108</v>
      </c>
      <c r="B23" s="45" t="s">
        <v>15</v>
      </c>
      <c r="C23" s="58" t="s">
        <v>14</v>
      </c>
      <c r="D23" s="45" t="s">
        <v>305</v>
      </c>
      <c r="E23" s="287"/>
      <c r="F23" s="289"/>
      <c r="G23" s="443">
        <v>55.2</v>
      </c>
      <c r="H23" s="353"/>
      <c r="I23" s="313"/>
      <c r="J23" s="324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</row>
    <row r="24" spans="1:33" customFormat="1" ht="28.5" customHeight="1" x14ac:dyDescent="0.25">
      <c r="A24" s="42" t="s">
        <v>536</v>
      </c>
      <c r="B24" s="119" t="s">
        <v>53</v>
      </c>
      <c r="C24" s="284" t="s">
        <v>310</v>
      </c>
      <c r="D24" s="284" t="s">
        <v>310</v>
      </c>
      <c r="E24" s="286" t="s">
        <v>533</v>
      </c>
      <c r="F24" s="288"/>
      <c r="G24" s="267">
        <v>45.540000000000006</v>
      </c>
      <c r="H24" s="125">
        <v>10</v>
      </c>
      <c r="I24" s="123">
        <v>15</v>
      </c>
      <c r="J24" s="124">
        <f>0.22*0.2*0.47</f>
        <v>2.068E-2</v>
      </c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</row>
    <row r="25" spans="1:33" customFormat="1" ht="28.5" customHeight="1" thickBot="1" x14ac:dyDescent="0.3">
      <c r="A25" s="44" t="s">
        <v>378</v>
      </c>
      <c r="B25" s="118" t="s">
        <v>14</v>
      </c>
      <c r="C25" s="285"/>
      <c r="D25" s="285"/>
      <c r="E25" s="287"/>
      <c r="F25" s="289"/>
      <c r="G25" s="443">
        <v>45.540000000000006</v>
      </c>
      <c r="H25" s="120">
        <v>10</v>
      </c>
      <c r="I25" s="121">
        <v>15</v>
      </c>
      <c r="J25" s="122">
        <f>0.22*0.2*0.47</f>
        <v>2.068E-2</v>
      </c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</row>
    <row r="26" spans="1:33" customFormat="1" ht="28.5" customHeight="1" x14ac:dyDescent="0.25">
      <c r="A26" s="42" t="s">
        <v>377</v>
      </c>
      <c r="B26" s="43" t="s">
        <v>53</v>
      </c>
      <c r="C26" s="284" t="s">
        <v>310</v>
      </c>
      <c r="D26" s="284" t="s">
        <v>310</v>
      </c>
      <c r="E26" s="286" t="s">
        <v>532</v>
      </c>
      <c r="F26" s="288"/>
      <c r="G26" s="267">
        <v>55.890000000000008</v>
      </c>
      <c r="H26" s="125">
        <v>10</v>
      </c>
      <c r="I26" s="123">
        <v>15</v>
      </c>
      <c r="J26" s="124">
        <f>0.22*0.2*0.47</f>
        <v>2.068E-2</v>
      </c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</row>
    <row r="27" spans="1:33" customFormat="1" ht="28.5" customHeight="1" thickBot="1" x14ac:dyDescent="0.3">
      <c r="A27" s="44" t="s">
        <v>104</v>
      </c>
      <c r="B27" s="45" t="s">
        <v>14</v>
      </c>
      <c r="C27" s="285"/>
      <c r="D27" s="285"/>
      <c r="E27" s="287"/>
      <c r="F27" s="289"/>
      <c r="G27" s="443">
        <v>55.890000000000008</v>
      </c>
      <c r="H27" s="120">
        <v>10</v>
      </c>
      <c r="I27" s="121">
        <v>15</v>
      </c>
      <c r="J27" s="122">
        <f>0.22*0.2*0.47</f>
        <v>2.068E-2</v>
      </c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</row>
    <row r="28" spans="1:33" s="89" customFormat="1" ht="32.25" customHeight="1" thickBot="1" x14ac:dyDescent="0.3">
      <c r="A28" s="314" t="s">
        <v>541</v>
      </c>
      <c r="B28" s="360"/>
      <c r="C28" s="360"/>
      <c r="D28" s="360"/>
      <c r="E28" s="360"/>
      <c r="F28" s="360"/>
      <c r="G28" s="253"/>
      <c r="H28" s="98"/>
      <c r="I28" s="98"/>
      <c r="J28" s="99"/>
    </row>
    <row r="29" spans="1:33" s="1" customFormat="1" ht="18" customHeight="1" x14ac:dyDescent="0.25">
      <c r="A29" s="42" t="s">
        <v>314</v>
      </c>
      <c r="B29" s="43" t="s">
        <v>9</v>
      </c>
      <c r="C29" s="57" t="s">
        <v>14</v>
      </c>
      <c r="D29" s="43" t="s">
        <v>305</v>
      </c>
      <c r="E29" s="299" t="s">
        <v>523</v>
      </c>
      <c r="F29" s="288"/>
      <c r="G29" s="267">
        <v>60.340500000000013</v>
      </c>
      <c r="H29" s="348">
        <v>40</v>
      </c>
      <c r="I29" s="362">
        <v>14.6</v>
      </c>
      <c r="J29" s="365">
        <f>0.325*0.325*0.41</f>
        <v>4.3306250000000004E-2</v>
      </c>
    </row>
    <row r="30" spans="1:33" s="1" customFormat="1" ht="18" customHeight="1" x14ac:dyDescent="0.25">
      <c r="A30" s="4" t="s">
        <v>315</v>
      </c>
      <c r="B30" s="3" t="s">
        <v>10</v>
      </c>
      <c r="C30" s="56" t="s">
        <v>14</v>
      </c>
      <c r="D30" s="3" t="s">
        <v>305</v>
      </c>
      <c r="E30" s="300"/>
      <c r="F30" s="321"/>
      <c r="G30" s="268">
        <v>60.340500000000013</v>
      </c>
      <c r="H30" s="349"/>
      <c r="I30" s="363"/>
      <c r="J30" s="366"/>
    </row>
    <row r="31" spans="1:33" s="1" customFormat="1" ht="18" customHeight="1" x14ac:dyDescent="0.25">
      <c r="A31" s="4" t="s">
        <v>316</v>
      </c>
      <c r="B31" s="3" t="s">
        <v>11</v>
      </c>
      <c r="C31" s="56" t="s">
        <v>14</v>
      </c>
      <c r="D31" s="3" t="s">
        <v>305</v>
      </c>
      <c r="E31" s="300"/>
      <c r="F31" s="321"/>
      <c r="G31" s="268">
        <v>62.238000000000014</v>
      </c>
      <c r="H31" s="349"/>
      <c r="I31" s="363"/>
      <c r="J31" s="366"/>
    </row>
    <row r="32" spans="1:33" s="1" customFormat="1" ht="18" customHeight="1" x14ac:dyDescent="0.25">
      <c r="A32" s="4" t="s">
        <v>317</v>
      </c>
      <c r="B32" s="3" t="s">
        <v>13</v>
      </c>
      <c r="C32" s="56" t="s">
        <v>14</v>
      </c>
      <c r="D32" s="3" t="s">
        <v>305</v>
      </c>
      <c r="E32" s="300"/>
      <c r="F32" s="321"/>
      <c r="G32" s="268">
        <v>71.346000000000004</v>
      </c>
      <c r="H32" s="349"/>
      <c r="I32" s="363"/>
      <c r="J32" s="366"/>
    </row>
    <row r="33" spans="1:33" s="1" customFormat="1" ht="18" customHeight="1" x14ac:dyDescent="0.25">
      <c r="A33" s="4" t="s">
        <v>292</v>
      </c>
      <c r="B33" s="3" t="s">
        <v>14</v>
      </c>
      <c r="C33" s="56" t="s">
        <v>14</v>
      </c>
      <c r="D33" s="3" t="s">
        <v>305</v>
      </c>
      <c r="E33" s="300"/>
      <c r="F33" s="321"/>
      <c r="G33" s="268">
        <v>71.346000000000004</v>
      </c>
      <c r="H33" s="349"/>
      <c r="I33" s="363"/>
      <c r="J33" s="366"/>
    </row>
    <row r="34" spans="1:33" s="1" customFormat="1" ht="19.5" customHeight="1" x14ac:dyDescent="0.25">
      <c r="A34" s="4" t="s">
        <v>293</v>
      </c>
      <c r="B34" s="3" t="s">
        <v>15</v>
      </c>
      <c r="C34" s="56" t="s">
        <v>14</v>
      </c>
      <c r="D34" s="3" t="s">
        <v>305</v>
      </c>
      <c r="E34" s="300"/>
      <c r="F34" s="321"/>
      <c r="G34" s="268">
        <v>72.105000000000004</v>
      </c>
      <c r="H34" s="349"/>
      <c r="I34" s="363"/>
      <c r="J34" s="366"/>
    </row>
    <row r="35" spans="1:33" s="1" customFormat="1" ht="19.5" customHeight="1" thickBot="1" x14ac:dyDescent="0.3">
      <c r="A35" s="44" t="s">
        <v>318</v>
      </c>
      <c r="B35" s="45" t="s">
        <v>16</v>
      </c>
      <c r="C35" s="58" t="s">
        <v>14</v>
      </c>
      <c r="D35" s="45" t="s">
        <v>305</v>
      </c>
      <c r="E35" s="301"/>
      <c r="F35" s="289"/>
      <c r="G35" s="443">
        <v>72.105000000000004</v>
      </c>
      <c r="H35" s="350"/>
      <c r="I35" s="364"/>
      <c r="J35" s="367"/>
    </row>
    <row r="36" spans="1:33" customFormat="1" ht="28.5" customHeight="1" x14ac:dyDescent="0.25">
      <c r="A36" s="42" t="s">
        <v>536</v>
      </c>
      <c r="B36" s="119" t="s">
        <v>53</v>
      </c>
      <c r="C36" s="284" t="s">
        <v>310</v>
      </c>
      <c r="D36" s="284" t="s">
        <v>310</v>
      </c>
      <c r="E36" s="286" t="s">
        <v>533</v>
      </c>
      <c r="F36" s="288"/>
      <c r="G36" s="267">
        <v>50.094000000000015</v>
      </c>
      <c r="H36" s="116">
        <v>10</v>
      </c>
      <c r="I36" s="112">
        <v>15</v>
      </c>
      <c r="J36" s="113">
        <f>0.22*0.2*0.47</f>
        <v>2.068E-2</v>
      </c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</row>
    <row r="37" spans="1:33" customFormat="1" ht="28.5" customHeight="1" thickBot="1" x14ac:dyDescent="0.3">
      <c r="A37" s="44" t="s">
        <v>378</v>
      </c>
      <c r="B37" s="118" t="s">
        <v>14</v>
      </c>
      <c r="C37" s="285"/>
      <c r="D37" s="285"/>
      <c r="E37" s="287"/>
      <c r="F37" s="289"/>
      <c r="G37" s="443">
        <v>50.094000000000015</v>
      </c>
      <c r="H37" s="117">
        <v>10</v>
      </c>
      <c r="I37" s="114">
        <v>15</v>
      </c>
      <c r="J37" s="115">
        <f>0.22*0.2*0.47</f>
        <v>2.068E-2</v>
      </c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</row>
    <row r="38" spans="1:33" customFormat="1" ht="28.5" customHeight="1" x14ac:dyDescent="0.25">
      <c r="A38" s="42" t="s">
        <v>377</v>
      </c>
      <c r="B38" s="43" t="s">
        <v>53</v>
      </c>
      <c r="C38" s="284" t="s">
        <v>310</v>
      </c>
      <c r="D38" s="284" t="s">
        <v>310</v>
      </c>
      <c r="E38" s="286" t="s">
        <v>532</v>
      </c>
      <c r="F38" s="288"/>
      <c r="G38" s="267">
        <v>61.479000000000013</v>
      </c>
      <c r="H38" s="116">
        <v>10</v>
      </c>
      <c r="I38" s="112">
        <v>15</v>
      </c>
      <c r="J38" s="113">
        <f>0.22*0.2*0.47</f>
        <v>2.068E-2</v>
      </c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</row>
    <row r="39" spans="1:33" customFormat="1" ht="28.5" customHeight="1" thickBot="1" x14ac:dyDescent="0.3">
      <c r="A39" s="44" t="s">
        <v>104</v>
      </c>
      <c r="B39" s="45" t="s">
        <v>14</v>
      </c>
      <c r="C39" s="285"/>
      <c r="D39" s="285"/>
      <c r="E39" s="287"/>
      <c r="F39" s="289"/>
      <c r="G39" s="443">
        <v>61.479000000000013</v>
      </c>
      <c r="H39" s="117">
        <v>10</v>
      </c>
      <c r="I39" s="114">
        <v>15</v>
      </c>
      <c r="J39" s="115">
        <f>0.22*0.2*0.47</f>
        <v>2.068E-2</v>
      </c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</row>
    <row r="40" spans="1:33" s="89" customFormat="1" ht="33" customHeight="1" thickBot="1" x14ac:dyDescent="0.3">
      <c r="A40" s="345" t="s">
        <v>542</v>
      </c>
      <c r="B40" s="346"/>
      <c r="C40" s="346"/>
      <c r="D40" s="346"/>
      <c r="E40" s="346"/>
      <c r="F40" s="346"/>
      <c r="G40" s="444"/>
      <c r="H40" s="319"/>
      <c r="I40" s="319"/>
      <c r="J40" s="320"/>
    </row>
    <row r="41" spans="1:33" customFormat="1" ht="21" customHeight="1" x14ac:dyDescent="0.25">
      <c r="A41" s="42" t="s">
        <v>179</v>
      </c>
      <c r="B41" s="43" t="s">
        <v>9</v>
      </c>
      <c r="C41" s="57" t="s">
        <v>9</v>
      </c>
      <c r="D41" s="43" t="s">
        <v>305</v>
      </c>
      <c r="E41" s="286" t="s">
        <v>521</v>
      </c>
      <c r="F41" s="288"/>
      <c r="G41" s="268">
        <v>80.833500000000001</v>
      </c>
      <c r="H41" s="336">
        <v>10</v>
      </c>
      <c r="I41" s="325">
        <v>8.65</v>
      </c>
      <c r="J41" s="339">
        <f>0.35*0.38*0.5</f>
        <v>6.649999999999999E-2</v>
      </c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</row>
    <row r="42" spans="1:33" customFormat="1" ht="21" customHeight="1" x14ac:dyDescent="0.25">
      <c r="A42" s="4" t="s">
        <v>180</v>
      </c>
      <c r="B42" s="3" t="s">
        <v>10</v>
      </c>
      <c r="C42" s="56" t="s">
        <v>10</v>
      </c>
      <c r="D42" s="3" t="s">
        <v>305</v>
      </c>
      <c r="E42" s="338"/>
      <c r="F42" s="321"/>
      <c r="G42" s="268">
        <v>80.833500000000001</v>
      </c>
      <c r="H42" s="303"/>
      <c r="I42" s="312"/>
      <c r="J42" s="323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</row>
    <row r="43" spans="1:33" customFormat="1" ht="21" customHeight="1" x14ac:dyDescent="0.25">
      <c r="A43" s="4" t="s">
        <v>181</v>
      </c>
      <c r="B43" s="3" t="s">
        <v>11</v>
      </c>
      <c r="C43" s="56" t="s">
        <v>11</v>
      </c>
      <c r="D43" s="3" t="s">
        <v>305</v>
      </c>
      <c r="E43" s="338"/>
      <c r="F43" s="321"/>
      <c r="G43" s="268">
        <v>83.490000000000009</v>
      </c>
      <c r="H43" s="303"/>
      <c r="I43" s="312"/>
      <c r="J43" s="323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</row>
    <row r="44" spans="1:33" customFormat="1" ht="21" customHeight="1" x14ac:dyDescent="0.25">
      <c r="A44" s="4" t="s">
        <v>182</v>
      </c>
      <c r="B44" s="3" t="s">
        <v>13</v>
      </c>
      <c r="C44" s="56" t="s">
        <v>13</v>
      </c>
      <c r="D44" s="3" t="s">
        <v>305</v>
      </c>
      <c r="E44" s="338"/>
      <c r="F44" s="321"/>
      <c r="G44" s="268">
        <v>85.76700000000001</v>
      </c>
      <c r="H44" s="303"/>
      <c r="I44" s="312"/>
      <c r="J44" s="323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</row>
    <row r="45" spans="1:33" customFormat="1" ht="21" customHeight="1" x14ac:dyDescent="0.25">
      <c r="A45" s="4" t="s">
        <v>183</v>
      </c>
      <c r="B45" s="3" t="s">
        <v>14</v>
      </c>
      <c r="C45" s="56" t="s">
        <v>14</v>
      </c>
      <c r="D45" s="3" t="s">
        <v>305</v>
      </c>
      <c r="E45" s="338"/>
      <c r="F45" s="321"/>
      <c r="G45" s="268">
        <v>85.76700000000001</v>
      </c>
      <c r="H45" s="303"/>
      <c r="I45" s="312"/>
      <c r="J45" s="323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</row>
    <row r="46" spans="1:33" customFormat="1" ht="21" customHeight="1" thickBot="1" x14ac:dyDescent="0.3">
      <c r="A46" s="46" t="s">
        <v>184</v>
      </c>
      <c r="B46" s="47" t="s">
        <v>15</v>
      </c>
      <c r="C46" s="56" t="s">
        <v>14</v>
      </c>
      <c r="D46" s="3" t="s">
        <v>305</v>
      </c>
      <c r="E46" s="369"/>
      <c r="F46" s="347"/>
      <c r="G46" s="443">
        <v>87.664500000000004</v>
      </c>
      <c r="H46" s="368"/>
      <c r="I46" s="326"/>
      <c r="J46" s="361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</row>
    <row r="47" spans="1:33" customFormat="1" ht="28.5" customHeight="1" x14ac:dyDescent="0.25">
      <c r="A47" s="42" t="s">
        <v>536</v>
      </c>
      <c r="B47" s="119" t="s">
        <v>53</v>
      </c>
      <c r="C47" s="284" t="s">
        <v>310</v>
      </c>
      <c r="D47" s="284" t="s">
        <v>310</v>
      </c>
      <c r="E47" s="286" t="s">
        <v>533</v>
      </c>
      <c r="F47" s="288"/>
      <c r="G47" s="268">
        <v>50.094000000000015</v>
      </c>
      <c r="H47" s="116">
        <v>10</v>
      </c>
      <c r="I47" s="112">
        <v>15</v>
      </c>
      <c r="J47" s="113">
        <f>0.22*0.2*0.47</f>
        <v>2.068E-2</v>
      </c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</row>
    <row r="48" spans="1:33" customFormat="1" ht="28.5" customHeight="1" thickBot="1" x14ac:dyDescent="0.3">
      <c r="A48" s="44" t="s">
        <v>378</v>
      </c>
      <c r="B48" s="118" t="s">
        <v>14</v>
      </c>
      <c r="C48" s="285"/>
      <c r="D48" s="285"/>
      <c r="E48" s="287"/>
      <c r="F48" s="289"/>
      <c r="G48" s="443">
        <v>50.094000000000015</v>
      </c>
      <c r="H48" s="117">
        <v>10</v>
      </c>
      <c r="I48" s="114">
        <v>15</v>
      </c>
      <c r="J48" s="115">
        <f>0.22*0.2*0.47</f>
        <v>2.068E-2</v>
      </c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</row>
    <row r="49" spans="1:33" customFormat="1" ht="28.5" customHeight="1" x14ac:dyDescent="0.25">
      <c r="A49" s="42" t="s">
        <v>377</v>
      </c>
      <c r="B49" s="43" t="s">
        <v>53</v>
      </c>
      <c r="C49" s="284" t="s">
        <v>310</v>
      </c>
      <c r="D49" s="284" t="s">
        <v>310</v>
      </c>
      <c r="E49" s="286" t="s">
        <v>532</v>
      </c>
      <c r="F49" s="288"/>
      <c r="G49" s="268">
        <v>61.479000000000013</v>
      </c>
      <c r="H49" s="116">
        <v>10</v>
      </c>
      <c r="I49" s="112">
        <v>15</v>
      </c>
      <c r="J49" s="113">
        <f>0.22*0.2*0.47</f>
        <v>2.068E-2</v>
      </c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</row>
    <row r="50" spans="1:33" customFormat="1" ht="28.5" customHeight="1" thickBot="1" x14ac:dyDescent="0.3">
      <c r="A50" s="44" t="s">
        <v>104</v>
      </c>
      <c r="B50" s="45" t="s">
        <v>14</v>
      </c>
      <c r="C50" s="285"/>
      <c r="D50" s="285"/>
      <c r="E50" s="287"/>
      <c r="F50" s="289"/>
      <c r="G50" s="443">
        <v>61.479000000000013</v>
      </c>
      <c r="H50" s="117">
        <v>10</v>
      </c>
      <c r="I50" s="114">
        <v>15</v>
      </c>
      <c r="J50" s="115">
        <f>0.22*0.2*0.47</f>
        <v>2.068E-2</v>
      </c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</row>
    <row r="51" spans="1:33" ht="21.75" customHeight="1" thickBot="1" x14ac:dyDescent="0.3">
      <c r="A51" s="307" t="s">
        <v>537</v>
      </c>
      <c r="B51" s="308"/>
      <c r="C51" s="308"/>
      <c r="D51" s="309"/>
      <c r="E51" s="309"/>
      <c r="F51" s="309"/>
      <c r="G51" s="309"/>
      <c r="H51" s="309"/>
      <c r="I51" s="309"/>
      <c r="J51" s="310"/>
    </row>
    <row r="52" spans="1:33" customFormat="1" ht="46.5" customHeight="1" x14ac:dyDescent="0.25">
      <c r="A52" s="17" t="s">
        <v>356</v>
      </c>
      <c r="B52" s="39" t="s">
        <v>14</v>
      </c>
      <c r="C52" s="65" t="s">
        <v>306</v>
      </c>
      <c r="D52" s="39" t="s">
        <v>307</v>
      </c>
      <c r="E52" s="296" t="s">
        <v>584</v>
      </c>
      <c r="F52" s="128"/>
      <c r="G52" s="269">
        <v>63.756000000000014</v>
      </c>
      <c r="H52" s="327">
        <v>40</v>
      </c>
      <c r="I52" s="315">
        <v>14.6</v>
      </c>
      <c r="J52" s="317">
        <v>4.3299999999999998E-2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</row>
    <row r="53" spans="1:33" customFormat="1" ht="46.5" customHeight="1" thickBot="1" x14ac:dyDescent="0.3">
      <c r="A53" s="19" t="s">
        <v>357</v>
      </c>
      <c r="B53" s="27" t="s">
        <v>15</v>
      </c>
      <c r="C53" s="67" t="s">
        <v>306</v>
      </c>
      <c r="D53" s="27" t="s">
        <v>307</v>
      </c>
      <c r="E53" s="298"/>
      <c r="F53" s="129"/>
      <c r="G53" s="271">
        <v>66.412500000000009</v>
      </c>
      <c r="H53" s="328"/>
      <c r="I53" s="316"/>
      <c r="J53" s="318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</row>
    <row r="54" spans="1:33" ht="18" customHeight="1" x14ac:dyDescent="0.25">
      <c r="A54" s="17" t="s">
        <v>358</v>
      </c>
      <c r="B54" s="39" t="s">
        <v>9</v>
      </c>
      <c r="C54" s="65" t="s">
        <v>53</v>
      </c>
      <c r="D54" s="39" t="s">
        <v>307</v>
      </c>
      <c r="E54" s="299" t="s">
        <v>585</v>
      </c>
      <c r="F54" s="290"/>
      <c r="G54" s="269">
        <v>48.576000000000008</v>
      </c>
      <c r="H54" s="302">
        <v>40</v>
      </c>
      <c r="I54" s="311">
        <v>14.6</v>
      </c>
      <c r="J54" s="322">
        <f>0.325*0.325*0.41</f>
        <v>4.3306250000000004E-2</v>
      </c>
    </row>
    <row r="55" spans="1:33" ht="18" customHeight="1" x14ac:dyDescent="0.25">
      <c r="A55" s="18" t="s">
        <v>359</v>
      </c>
      <c r="B55" s="21" t="s">
        <v>10</v>
      </c>
      <c r="C55" s="66" t="s">
        <v>53</v>
      </c>
      <c r="D55" s="21" t="s">
        <v>307</v>
      </c>
      <c r="E55" s="300"/>
      <c r="F55" s="291"/>
      <c r="G55" s="271">
        <v>48.576000000000008</v>
      </c>
      <c r="H55" s="303"/>
      <c r="I55" s="312"/>
      <c r="J55" s="323"/>
    </row>
    <row r="56" spans="1:33" customFormat="1" ht="18" customHeight="1" x14ac:dyDescent="0.25">
      <c r="A56" s="54" t="s">
        <v>360</v>
      </c>
      <c r="B56" s="41" t="s">
        <v>11</v>
      </c>
      <c r="C56" s="60" t="s">
        <v>53</v>
      </c>
      <c r="D56" s="41" t="s">
        <v>307</v>
      </c>
      <c r="E56" s="300"/>
      <c r="F56" s="291"/>
      <c r="G56" s="271">
        <v>54.64800000000001</v>
      </c>
      <c r="H56" s="303"/>
      <c r="I56" s="312"/>
      <c r="J56" s="32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</row>
    <row r="57" spans="1:33" ht="18" customHeight="1" x14ac:dyDescent="0.25">
      <c r="A57" s="18" t="s">
        <v>350</v>
      </c>
      <c r="B57" s="21" t="s">
        <v>12</v>
      </c>
      <c r="C57" s="66" t="s">
        <v>53</v>
      </c>
      <c r="D57" s="21" t="s">
        <v>307</v>
      </c>
      <c r="E57" s="300"/>
      <c r="F57" s="291"/>
      <c r="G57" s="271">
        <v>54.64800000000001</v>
      </c>
      <c r="H57" s="303"/>
      <c r="I57" s="312"/>
      <c r="J57" s="323"/>
    </row>
    <row r="58" spans="1:33" customFormat="1" ht="18" customHeight="1" x14ac:dyDescent="0.25">
      <c r="A58" s="4" t="s">
        <v>361</v>
      </c>
      <c r="B58" s="3" t="s">
        <v>14</v>
      </c>
      <c r="C58" s="56" t="s">
        <v>53</v>
      </c>
      <c r="D58" s="3" t="s">
        <v>307</v>
      </c>
      <c r="E58" s="300"/>
      <c r="F58" s="291"/>
      <c r="G58" s="271">
        <v>63.756000000000014</v>
      </c>
      <c r="H58" s="303"/>
      <c r="I58" s="312"/>
      <c r="J58" s="32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</row>
    <row r="59" spans="1:33" customFormat="1" ht="19.5" customHeight="1" x14ac:dyDescent="0.25">
      <c r="A59" s="4" t="s">
        <v>362</v>
      </c>
      <c r="B59" s="3" t="s">
        <v>15</v>
      </c>
      <c r="C59" s="56" t="s">
        <v>53</v>
      </c>
      <c r="D59" s="3" t="s">
        <v>307</v>
      </c>
      <c r="E59" s="300"/>
      <c r="F59" s="291"/>
      <c r="G59" s="271">
        <v>66.412500000000009</v>
      </c>
      <c r="H59" s="303"/>
      <c r="I59" s="312"/>
      <c r="J59" s="323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</row>
    <row r="60" spans="1:33" customFormat="1" ht="18" customHeight="1" x14ac:dyDescent="0.25">
      <c r="A60" s="54" t="s">
        <v>363</v>
      </c>
      <c r="B60" s="41" t="s">
        <v>16</v>
      </c>
      <c r="C60" s="60" t="s">
        <v>53</v>
      </c>
      <c r="D60" s="41" t="s">
        <v>307</v>
      </c>
      <c r="E60" s="300"/>
      <c r="F60" s="291"/>
      <c r="G60" s="271">
        <v>67.171500000000009</v>
      </c>
      <c r="H60" s="303"/>
      <c r="I60" s="312"/>
      <c r="J60" s="323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</row>
    <row r="61" spans="1:33" customFormat="1" ht="18" customHeight="1" thickBot="1" x14ac:dyDescent="0.3">
      <c r="A61" s="44" t="s">
        <v>364</v>
      </c>
      <c r="B61" s="45" t="s">
        <v>220</v>
      </c>
      <c r="C61" s="58" t="s">
        <v>53</v>
      </c>
      <c r="D61" s="45" t="s">
        <v>307</v>
      </c>
      <c r="E61" s="301"/>
      <c r="F61" s="292"/>
      <c r="G61" s="271">
        <v>67.171500000000009</v>
      </c>
      <c r="H61" s="304"/>
      <c r="I61" s="313"/>
      <c r="J61" s="324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</row>
    <row r="62" spans="1:33" customFormat="1" ht="28.5" customHeight="1" x14ac:dyDescent="0.25">
      <c r="A62" s="42" t="s">
        <v>536</v>
      </c>
      <c r="B62" s="119" t="s">
        <v>53</v>
      </c>
      <c r="C62" s="284" t="s">
        <v>310</v>
      </c>
      <c r="D62" s="284" t="s">
        <v>310</v>
      </c>
      <c r="E62" s="286" t="s">
        <v>533</v>
      </c>
      <c r="F62" s="288"/>
      <c r="G62" s="270">
        <v>50.094000000000015</v>
      </c>
      <c r="H62" s="116">
        <v>10</v>
      </c>
      <c r="I62" s="112">
        <v>15</v>
      </c>
      <c r="J62" s="113">
        <f>0.22*0.2*0.47</f>
        <v>2.068E-2</v>
      </c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</row>
    <row r="63" spans="1:33" customFormat="1" ht="28.5" customHeight="1" thickBot="1" x14ac:dyDescent="0.3">
      <c r="A63" s="44" t="s">
        <v>378</v>
      </c>
      <c r="B63" s="118" t="s">
        <v>14</v>
      </c>
      <c r="C63" s="285"/>
      <c r="D63" s="285"/>
      <c r="E63" s="287"/>
      <c r="F63" s="289"/>
      <c r="G63" s="443">
        <v>50.094000000000015</v>
      </c>
      <c r="H63" s="117">
        <v>10</v>
      </c>
      <c r="I63" s="114">
        <v>15</v>
      </c>
      <c r="J63" s="115">
        <f>0.22*0.2*0.47</f>
        <v>2.068E-2</v>
      </c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</row>
    <row r="64" spans="1:33" customFormat="1" ht="28.5" customHeight="1" x14ac:dyDescent="0.25">
      <c r="A64" s="42" t="s">
        <v>377</v>
      </c>
      <c r="B64" s="43" t="s">
        <v>53</v>
      </c>
      <c r="C64" s="284" t="s">
        <v>310</v>
      </c>
      <c r="D64" s="284" t="s">
        <v>310</v>
      </c>
      <c r="E64" s="286" t="s">
        <v>532</v>
      </c>
      <c r="F64" s="288"/>
      <c r="G64" s="270">
        <v>61.479000000000013</v>
      </c>
      <c r="H64" s="116">
        <v>10</v>
      </c>
      <c r="I64" s="112">
        <v>15</v>
      </c>
      <c r="J64" s="113">
        <f>0.22*0.2*0.47</f>
        <v>2.068E-2</v>
      </c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</row>
    <row r="65" spans="1:33" customFormat="1" ht="28.5" customHeight="1" thickBot="1" x14ac:dyDescent="0.3">
      <c r="A65" s="44" t="s">
        <v>104</v>
      </c>
      <c r="B65" s="45" t="s">
        <v>14</v>
      </c>
      <c r="C65" s="285"/>
      <c r="D65" s="285"/>
      <c r="E65" s="287"/>
      <c r="F65" s="289"/>
      <c r="G65" s="443">
        <v>61.479000000000013</v>
      </c>
      <c r="H65" s="117">
        <v>10</v>
      </c>
      <c r="I65" s="114">
        <v>15</v>
      </c>
      <c r="J65" s="115">
        <f>0.22*0.2*0.47</f>
        <v>2.068E-2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</row>
    <row r="66" spans="1:33" ht="30" customHeight="1" thickBot="1" x14ac:dyDescent="0.3">
      <c r="A66" s="314" t="s">
        <v>538</v>
      </c>
      <c r="B66" s="308"/>
      <c r="C66" s="308"/>
      <c r="D66" s="309"/>
      <c r="E66" s="309"/>
      <c r="F66" s="309"/>
      <c r="G66" s="309"/>
      <c r="H66" s="309"/>
      <c r="I66" s="309"/>
      <c r="J66" s="310"/>
    </row>
    <row r="67" spans="1:33" customFormat="1" ht="20.25" customHeight="1" x14ac:dyDescent="0.25">
      <c r="A67" s="17" t="s">
        <v>319</v>
      </c>
      <c r="B67" s="39" t="s">
        <v>9</v>
      </c>
      <c r="C67" s="65" t="s">
        <v>14</v>
      </c>
      <c r="D67" s="39" t="s">
        <v>307</v>
      </c>
      <c r="E67" s="296" t="s">
        <v>732</v>
      </c>
      <c r="F67" s="290"/>
      <c r="G67" s="269">
        <v>61.858500000000014</v>
      </c>
      <c r="H67" s="293">
        <v>40</v>
      </c>
      <c r="I67" s="354">
        <v>14.6</v>
      </c>
      <c r="J67" s="357">
        <f>0.325*0.325*0.41</f>
        <v>4.3306250000000004E-2</v>
      </c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</row>
    <row r="68" spans="1:33" customFormat="1" ht="20.25" customHeight="1" x14ac:dyDescent="0.25">
      <c r="A68" s="18" t="s">
        <v>320</v>
      </c>
      <c r="B68" s="21" t="s">
        <v>10</v>
      </c>
      <c r="C68" s="66" t="s">
        <v>14</v>
      </c>
      <c r="D68" s="21" t="s">
        <v>307</v>
      </c>
      <c r="E68" s="297"/>
      <c r="F68" s="291"/>
      <c r="G68" s="271">
        <v>61.858500000000014</v>
      </c>
      <c r="H68" s="294"/>
      <c r="I68" s="355"/>
      <c r="J68" s="358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</row>
    <row r="69" spans="1:33" customFormat="1" ht="20.25" customHeight="1" x14ac:dyDescent="0.25">
      <c r="A69" s="18" t="s">
        <v>321</v>
      </c>
      <c r="B69" s="21" t="s">
        <v>11</v>
      </c>
      <c r="C69" s="66" t="s">
        <v>14</v>
      </c>
      <c r="D69" s="21" t="s">
        <v>307</v>
      </c>
      <c r="E69" s="297"/>
      <c r="F69" s="291"/>
      <c r="G69" s="271">
        <v>67.930500000000009</v>
      </c>
      <c r="H69" s="294"/>
      <c r="I69" s="355"/>
      <c r="J69" s="358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</row>
    <row r="70" spans="1:33" customFormat="1" ht="20.25" customHeight="1" x14ac:dyDescent="0.25">
      <c r="A70" s="18" t="s">
        <v>322</v>
      </c>
      <c r="B70" s="21" t="s">
        <v>13</v>
      </c>
      <c r="C70" s="66" t="s">
        <v>14</v>
      </c>
      <c r="D70" s="21" t="s">
        <v>307</v>
      </c>
      <c r="E70" s="297"/>
      <c r="F70" s="291"/>
      <c r="G70" s="271">
        <v>77.038500000000013</v>
      </c>
      <c r="H70" s="294"/>
      <c r="I70" s="355"/>
      <c r="J70" s="358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</row>
    <row r="71" spans="1:33" customFormat="1" ht="20.25" customHeight="1" x14ac:dyDescent="0.25">
      <c r="A71" s="26" t="s">
        <v>294</v>
      </c>
      <c r="B71" s="20" t="s">
        <v>14</v>
      </c>
      <c r="C71" s="104" t="s">
        <v>14</v>
      </c>
      <c r="D71" s="20" t="s">
        <v>307</v>
      </c>
      <c r="E71" s="297"/>
      <c r="F71" s="291"/>
      <c r="G71" s="271">
        <v>77.038500000000013</v>
      </c>
      <c r="H71" s="294"/>
      <c r="I71" s="355"/>
      <c r="J71" s="358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</row>
    <row r="72" spans="1:33" customFormat="1" ht="20.25" customHeight="1" x14ac:dyDescent="0.25">
      <c r="A72" s="18" t="s">
        <v>295</v>
      </c>
      <c r="B72" s="21" t="s">
        <v>15</v>
      </c>
      <c r="C72" s="66" t="s">
        <v>14</v>
      </c>
      <c r="D72" s="21" t="s">
        <v>307</v>
      </c>
      <c r="E72" s="297"/>
      <c r="F72" s="291"/>
      <c r="G72" s="271">
        <v>79.695000000000007</v>
      </c>
      <c r="H72" s="294"/>
      <c r="I72" s="355"/>
      <c r="J72" s="358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</row>
    <row r="73" spans="1:33" customFormat="1" ht="20.25" customHeight="1" x14ac:dyDescent="0.25">
      <c r="A73" s="26" t="s">
        <v>323</v>
      </c>
      <c r="B73" s="20" t="s">
        <v>16</v>
      </c>
      <c r="C73" s="104" t="s">
        <v>14</v>
      </c>
      <c r="D73" s="20" t="s">
        <v>307</v>
      </c>
      <c r="E73" s="297"/>
      <c r="F73" s="291"/>
      <c r="G73" s="271">
        <v>80.454000000000008</v>
      </c>
      <c r="H73" s="294"/>
      <c r="I73" s="355"/>
      <c r="J73" s="358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</row>
    <row r="74" spans="1:33" customFormat="1" ht="20.25" customHeight="1" thickBot="1" x14ac:dyDescent="0.3">
      <c r="A74" s="105" t="s">
        <v>324</v>
      </c>
      <c r="B74" s="106" t="s">
        <v>313</v>
      </c>
      <c r="C74" s="107" t="s">
        <v>14</v>
      </c>
      <c r="D74" s="106" t="s">
        <v>307</v>
      </c>
      <c r="E74" s="297"/>
      <c r="F74" s="291"/>
      <c r="G74" s="271">
        <v>80.454000000000008</v>
      </c>
      <c r="H74" s="295"/>
      <c r="I74" s="356"/>
      <c r="J74" s="359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</row>
    <row r="75" spans="1:33" customFormat="1" ht="28.5" customHeight="1" x14ac:dyDescent="0.25">
      <c r="A75" s="42" t="s">
        <v>536</v>
      </c>
      <c r="B75" s="119" t="s">
        <v>53</v>
      </c>
      <c r="C75" s="284" t="s">
        <v>310</v>
      </c>
      <c r="D75" s="284" t="s">
        <v>310</v>
      </c>
      <c r="E75" s="286" t="s">
        <v>533</v>
      </c>
      <c r="F75" s="288"/>
      <c r="G75" s="270">
        <v>50.094000000000015</v>
      </c>
      <c r="H75" s="116">
        <v>10</v>
      </c>
      <c r="I75" s="112">
        <v>15</v>
      </c>
      <c r="J75" s="113">
        <f>0.22*0.2*0.47</f>
        <v>2.068E-2</v>
      </c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</row>
    <row r="76" spans="1:33" customFormat="1" ht="28.5" customHeight="1" thickBot="1" x14ac:dyDescent="0.3">
      <c r="A76" s="44" t="s">
        <v>378</v>
      </c>
      <c r="B76" s="118" t="s">
        <v>14</v>
      </c>
      <c r="C76" s="285"/>
      <c r="D76" s="285"/>
      <c r="E76" s="287"/>
      <c r="F76" s="289"/>
      <c r="G76" s="443">
        <v>50.094000000000015</v>
      </c>
      <c r="H76" s="117">
        <v>10</v>
      </c>
      <c r="I76" s="114">
        <v>15</v>
      </c>
      <c r="J76" s="115">
        <f>0.22*0.2*0.47</f>
        <v>2.068E-2</v>
      </c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</row>
    <row r="77" spans="1:33" customFormat="1" ht="28.5" customHeight="1" x14ac:dyDescent="0.25">
      <c r="A77" s="42" t="s">
        <v>377</v>
      </c>
      <c r="B77" s="43" t="s">
        <v>53</v>
      </c>
      <c r="C77" s="284" t="s">
        <v>310</v>
      </c>
      <c r="D77" s="284" t="s">
        <v>310</v>
      </c>
      <c r="E77" s="286" t="s">
        <v>532</v>
      </c>
      <c r="F77" s="288"/>
      <c r="G77" s="270">
        <v>61.479000000000013</v>
      </c>
      <c r="H77" s="116">
        <v>10</v>
      </c>
      <c r="I77" s="112">
        <v>15</v>
      </c>
      <c r="J77" s="113">
        <f>0.22*0.2*0.47</f>
        <v>2.068E-2</v>
      </c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</row>
    <row r="78" spans="1:33" customFormat="1" ht="28.5" customHeight="1" thickBot="1" x14ac:dyDescent="0.3">
      <c r="A78" s="44" t="s">
        <v>104</v>
      </c>
      <c r="B78" s="45" t="s">
        <v>14</v>
      </c>
      <c r="C78" s="285"/>
      <c r="D78" s="285"/>
      <c r="E78" s="287"/>
      <c r="F78" s="289"/>
      <c r="G78" s="443">
        <v>61.479000000000013</v>
      </c>
      <c r="H78" s="117">
        <v>10</v>
      </c>
      <c r="I78" s="114">
        <v>15</v>
      </c>
      <c r="J78" s="115">
        <f>0.22*0.2*0.47</f>
        <v>2.068E-2</v>
      </c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</row>
    <row r="79" spans="1:33" ht="21.75" customHeight="1" thickBot="1" x14ac:dyDescent="0.3">
      <c r="A79" s="307" t="s">
        <v>539</v>
      </c>
      <c r="B79" s="308"/>
      <c r="C79" s="308"/>
      <c r="D79" s="309"/>
      <c r="E79" s="309"/>
      <c r="F79" s="309"/>
      <c r="G79" s="309"/>
      <c r="H79" s="309"/>
      <c r="I79" s="309"/>
      <c r="J79" s="310"/>
    </row>
    <row r="80" spans="1:33" customFormat="1" ht="18" customHeight="1" x14ac:dyDescent="0.25">
      <c r="A80" s="42" t="s">
        <v>251</v>
      </c>
      <c r="B80" s="43" t="s">
        <v>9</v>
      </c>
      <c r="C80" s="57" t="s">
        <v>306</v>
      </c>
      <c r="D80" s="43" t="s">
        <v>305</v>
      </c>
      <c r="E80" s="286" t="s">
        <v>586</v>
      </c>
      <c r="F80" s="288"/>
      <c r="G80" s="267">
        <v>37.950000000000003</v>
      </c>
      <c r="H80" s="302">
        <v>40</v>
      </c>
      <c r="I80" s="311">
        <v>14.3</v>
      </c>
      <c r="J80" s="322">
        <f>0.325*0.325*0.41</f>
        <v>4.3306250000000004E-2</v>
      </c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</row>
    <row r="81" spans="1:33" customFormat="1" ht="18" customHeight="1" x14ac:dyDescent="0.25">
      <c r="A81" s="4" t="s">
        <v>252</v>
      </c>
      <c r="B81" s="3" t="s">
        <v>11</v>
      </c>
      <c r="C81" s="56" t="s">
        <v>306</v>
      </c>
      <c r="D81" s="3" t="s">
        <v>305</v>
      </c>
      <c r="E81" s="338"/>
      <c r="F81" s="321"/>
      <c r="G81" s="268">
        <v>43.263000000000005</v>
      </c>
      <c r="H81" s="303"/>
      <c r="I81" s="312"/>
      <c r="J81" s="323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</row>
    <row r="82" spans="1:33" customFormat="1" ht="18" customHeight="1" x14ac:dyDescent="0.25">
      <c r="A82" s="4" t="s">
        <v>253</v>
      </c>
      <c r="B82" s="3" t="s">
        <v>12</v>
      </c>
      <c r="C82" s="56" t="s">
        <v>306</v>
      </c>
      <c r="D82" s="3" t="s">
        <v>305</v>
      </c>
      <c r="E82" s="338"/>
      <c r="F82" s="321"/>
      <c r="G82" s="268">
        <v>43.263000000000005</v>
      </c>
      <c r="H82" s="303"/>
      <c r="I82" s="312"/>
      <c r="J82" s="323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</row>
    <row r="83" spans="1:33" customFormat="1" ht="18" customHeight="1" x14ac:dyDescent="0.25">
      <c r="A83" s="4" t="s">
        <v>254</v>
      </c>
      <c r="B83" s="3" t="s">
        <v>13</v>
      </c>
      <c r="C83" s="56" t="s">
        <v>306</v>
      </c>
      <c r="D83" s="3" t="s">
        <v>305</v>
      </c>
      <c r="E83" s="338"/>
      <c r="F83" s="321"/>
      <c r="G83" s="268">
        <v>51.991500000000009</v>
      </c>
      <c r="H83" s="303"/>
      <c r="I83" s="312"/>
      <c r="J83" s="323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</row>
    <row r="84" spans="1:33" customFormat="1" ht="18" customHeight="1" x14ac:dyDescent="0.25">
      <c r="A84" s="4" t="s">
        <v>255</v>
      </c>
      <c r="B84" s="3" t="s">
        <v>14</v>
      </c>
      <c r="C84" s="56" t="s">
        <v>306</v>
      </c>
      <c r="D84" s="3" t="s">
        <v>305</v>
      </c>
      <c r="E84" s="338"/>
      <c r="F84" s="321"/>
      <c r="G84" s="268">
        <v>51.991500000000009</v>
      </c>
      <c r="H84" s="303"/>
      <c r="I84" s="312"/>
      <c r="J84" s="323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</row>
    <row r="85" spans="1:33" customFormat="1" ht="18" customHeight="1" x14ac:dyDescent="0.25">
      <c r="A85" s="4" t="s">
        <v>256</v>
      </c>
      <c r="B85" s="3" t="s">
        <v>15</v>
      </c>
      <c r="C85" s="56" t="s">
        <v>306</v>
      </c>
      <c r="D85" s="3" t="s">
        <v>305</v>
      </c>
      <c r="E85" s="338"/>
      <c r="F85" s="321"/>
      <c r="G85" s="268">
        <v>52.750500000000009</v>
      </c>
      <c r="H85" s="303"/>
      <c r="I85" s="312"/>
      <c r="J85" s="323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</row>
    <row r="86" spans="1:33" customFormat="1" ht="18" customHeight="1" x14ac:dyDescent="0.25">
      <c r="A86" s="4" t="s">
        <v>257</v>
      </c>
      <c r="B86" s="3" t="s">
        <v>16</v>
      </c>
      <c r="C86" s="56" t="s">
        <v>306</v>
      </c>
      <c r="D86" s="3" t="s">
        <v>305</v>
      </c>
      <c r="E86" s="338"/>
      <c r="F86" s="321"/>
      <c r="G86" s="268">
        <v>52.750500000000009</v>
      </c>
      <c r="H86" s="303"/>
      <c r="I86" s="312"/>
      <c r="J86" s="323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</row>
    <row r="87" spans="1:33" customFormat="1" ht="18" customHeight="1" thickBot="1" x14ac:dyDescent="0.3">
      <c r="A87" s="44" t="s">
        <v>258</v>
      </c>
      <c r="B87" s="45" t="s">
        <v>220</v>
      </c>
      <c r="C87" s="58" t="s">
        <v>306</v>
      </c>
      <c r="D87" s="45" t="s">
        <v>305</v>
      </c>
      <c r="E87" s="287"/>
      <c r="F87" s="289"/>
      <c r="G87" s="443">
        <v>52.750500000000009</v>
      </c>
      <c r="H87" s="304"/>
      <c r="I87" s="313"/>
      <c r="J87" s="324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</row>
    <row r="88" spans="1:33" customFormat="1" ht="45.75" customHeight="1" thickBot="1" x14ac:dyDescent="0.3">
      <c r="A88" s="48" t="s">
        <v>178</v>
      </c>
      <c r="B88" s="130" t="s">
        <v>14</v>
      </c>
      <c r="C88" s="51" t="s">
        <v>310</v>
      </c>
      <c r="D88" s="51" t="s">
        <v>310</v>
      </c>
      <c r="E88" s="50" t="s">
        <v>402</v>
      </c>
      <c r="F88" s="131"/>
      <c r="G88" s="270">
        <v>13.282500000000002</v>
      </c>
      <c r="H88" s="83">
        <v>50</v>
      </c>
      <c r="I88" s="84">
        <v>10.65</v>
      </c>
      <c r="J88" s="85">
        <f>0.36*0.23*0.38</f>
        <v>3.1463999999999999E-2</v>
      </c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</row>
    <row r="89" spans="1:33" ht="36.75" customHeight="1" thickBot="1" x14ac:dyDescent="0.3">
      <c r="A89" s="314" t="s">
        <v>540</v>
      </c>
      <c r="B89" s="308"/>
      <c r="C89" s="308"/>
      <c r="D89" s="309"/>
      <c r="E89" s="309"/>
      <c r="F89" s="309"/>
      <c r="G89" s="309"/>
      <c r="H89" s="309"/>
      <c r="I89" s="309"/>
      <c r="J89" s="310"/>
    </row>
    <row r="90" spans="1:33" customFormat="1" ht="60" customHeight="1" x14ac:dyDescent="0.25">
      <c r="A90" s="445" t="s">
        <v>399</v>
      </c>
      <c r="B90" s="446" t="s">
        <v>14</v>
      </c>
      <c r="C90" s="447" t="s">
        <v>306</v>
      </c>
      <c r="D90" s="446" t="s">
        <v>305</v>
      </c>
      <c r="E90" s="448" t="s">
        <v>524</v>
      </c>
      <c r="F90" s="449"/>
      <c r="G90" s="269">
        <v>65.274000000000015</v>
      </c>
      <c r="H90" s="450">
        <v>40</v>
      </c>
      <c r="I90" s="451">
        <v>14.3</v>
      </c>
      <c r="J90" s="452">
        <f>0.325*0.325*0.41</f>
        <v>4.3306250000000004E-2</v>
      </c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</row>
    <row r="91" spans="1:33" customFormat="1" ht="60" customHeight="1" thickBot="1" x14ac:dyDescent="0.3">
      <c r="A91" s="453" t="s">
        <v>400</v>
      </c>
      <c r="B91" s="454" t="s">
        <v>15</v>
      </c>
      <c r="C91" s="455" t="s">
        <v>306</v>
      </c>
      <c r="D91" s="454" t="s">
        <v>305</v>
      </c>
      <c r="E91" s="456"/>
      <c r="F91" s="457"/>
      <c r="G91" s="271">
        <v>66.033000000000015</v>
      </c>
      <c r="H91" s="458"/>
      <c r="I91" s="459"/>
      <c r="J91" s="46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</row>
    <row r="92" spans="1:33" customFormat="1" ht="22.5" customHeight="1" x14ac:dyDescent="0.25">
      <c r="A92" s="445" t="s">
        <v>341</v>
      </c>
      <c r="B92" s="446" t="s">
        <v>9</v>
      </c>
      <c r="C92" s="447" t="s">
        <v>14</v>
      </c>
      <c r="D92" s="446" t="s">
        <v>305</v>
      </c>
      <c r="E92" s="448" t="s">
        <v>525</v>
      </c>
      <c r="F92" s="461"/>
      <c r="G92" s="269">
        <v>51.232500000000009</v>
      </c>
      <c r="H92" s="462">
        <v>40</v>
      </c>
      <c r="I92" s="463">
        <v>14.3</v>
      </c>
      <c r="J92" s="464">
        <f>0.325*0.325*0.41</f>
        <v>4.3306250000000004E-2</v>
      </c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</row>
    <row r="93" spans="1:33" customFormat="1" ht="22.5" customHeight="1" x14ac:dyDescent="0.25">
      <c r="A93" s="465" t="s">
        <v>342</v>
      </c>
      <c r="B93" s="466" t="s">
        <v>10</v>
      </c>
      <c r="C93" s="467" t="s">
        <v>14</v>
      </c>
      <c r="D93" s="466" t="s">
        <v>305</v>
      </c>
      <c r="E93" s="468"/>
      <c r="F93" s="469"/>
      <c r="G93" s="271">
        <v>51.232500000000009</v>
      </c>
      <c r="H93" s="470"/>
      <c r="I93" s="471"/>
      <c r="J93" s="472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</row>
    <row r="94" spans="1:33" customFormat="1" ht="22.5" customHeight="1" x14ac:dyDescent="0.25">
      <c r="A94" s="465" t="s">
        <v>343</v>
      </c>
      <c r="B94" s="466" t="s">
        <v>12</v>
      </c>
      <c r="C94" s="467" t="s">
        <v>14</v>
      </c>
      <c r="D94" s="466" t="s">
        <v>305</v>
      </c>
      <c r="E94" s="468"/>
      <c r="F94" s="469"/>
      <c r="G94" s="271">
        <v>56.545500000000011</v>
      </c>
      <c r="H94" s="470"/>
      <c r="I94" s="471"/>
      <c r="J94" s="472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</row>
    <row r="95" spans="1:33" customFormat="1" ht="22.5" customHeight="1" x14ac:dyDescent="0.25">
      <c r="A95" s="453" t="s">
        <v>298</v>
      </c>
      <c r="B95" s="473" t="s">
        <v>14</v>
      </c>
      <c r="C95" s="474" t="s">
        <v>14</v>
      </c>
      <c r="D95" s="473" t="s">
        <v>305</v>
      </c>
      <c r="E95" s="468"/>
      <c r="F95" s="469"/>
      <c r="G95" s="271">
        <v>65.274000000000015</v>
      </c>
      <c r="H95" s="470"/>
      <c r="I95" s="471"/>
      <c r="J95" s="472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</row>
    <row r="96" spans="1:33" customFormat="1" ht="22.5" customHeight="1" x14ac:dyDescent="0.25">
      <c r="A96" s="465" t="s">
        <v>299</v>
      </c>
      <c r="B96" s="466" t="s">
        <v>15</v>
      </c>
      <c r="C96" s="467" t="s">
        <v>14</v>
      </c>
      <c r="D96" s="466" t="s">
        <v>305</v>
      </c>
      <c r="E96" s="468"/>
      <c r="F96" s="469"/>
      <c r="G96" s="271">
        <v>66.033000000000015</v>
      </c>
      <c r="H96" s="470"/>
      <c r="I96" s="471"/>
      <c r="J96" s="472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</row>
    <row r="97" spans="1:33" customFormat="1" ht="22.5" customHeight="1" thickBot="1" x14ac:dyDescent="0.3">
      <c r="A97" s="475" t="s">
        <v>344</v>
      </c>
      <c r="B97" s="476" t="s">
        <v>16</v>
      </c>
      <c r="C97" s="477" t="s">
        <v>14</v>
      </c>
      <c r="D97" s="476" t="s">
        <v>305</v>
      </c>
      <c r="E97" s="456"/>
      <c r="F97" s="478"/>
      <c r="G97" s="271">
        <v>66.033000000000015</v>
      </c>
      <c r="H97" s="479"/>
      <c r="I97" s="480"/>
      <c r="J97" s="481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</row>
    <row r="98" spans="1:33" customFormat="1" ht="45.75" customHeight="1" thickBot="1" x14ac:dyDescent="0.3">
      <c r="A98" s="482" t="s">
        <v>178</v>
      </c>
      <c r="B98" s="483" t="s">
        <v>14</v>
      </c>
      <c r="C98" s="484" t="s">
        <v>310</v>
      </c>
      <c r="D98" s="484" t="s">
        <v>310</v>
      </c>
      <c r="E98" s="485" t="s">
        <v>402</v>
      </c>
      <c r="F98" s="486"/>
      <c r="G98" s="270">
        <v>13.282500000000002</v>
      </c>
      <c r="H98" s="487">
        <v>50</v>
      </c>
      <c r="I98" s="488">
        <v>10.65</v>
      </c>
      <c r="J98" s="489">
        <f>0.36*0.23*0.38</f>
        <v>3.1463999999999999E-2</v>
      </c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</row>
    <row r="99" spans="1:33" ht="21.75" customHeight="1" thickBot="1" x14ac:dyDescent="0.3">
      <c r="A99" s="490" t="s">
        <v>543</v>
      </c>
      <c r="B99" s="491"/>
      <c r="C99" s="491"/>
      <c r="D99" s="492"/>
      <c r="E99" s="492"/>
      <c r="F99" s="492"/>
      <c r="G99" s="492"/>
      <c r="H99" s="492"/>
      <c r="I99" s="492"/>
      <c r="J99" s="493"/>
    </row>
    <row r="100" spans="1:33" customFormat="1" ht="45.75" customHeight="1" x14ac:dyDescent="0.25">
      <c r="A100" s="494" t="s">
        <v>296</v>
      </c>
      <c r="B100" s="495" t="s">
        <v>14</v>
      </c>
      <c r="C100" s="496" t="s">
        <v>14</v>
      </c>
      <c r="D100" s="495" t="s">
        <v>307</v>
      </c>
      <c r="E100" s="448" t="s">
        <v>734</v>
      </c>
      <c r="F100" s="449"/>
      <c r="G100" s="269">
        <v>57.684000000000012</v>
      </c>
      <c r="H100" s="450">
        <v>40</v>
      </c>
      <c r="I100" s="451">
        <v>14.3</v>
      </c>
      <c r="J100" s="452">
        <v>4.3299999999999998E-2</v>
      </c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</row>
    <row r="101" spans="1:33" customFormat="1" ht="45.75" customHeight="1" thickBot="1" x14ac:dyDescent="0.3">
      <c r="A101" s="497" t="s">
        <v>297</v>
      </c>
      <c r="B101" s="498" t="s">
        <v>15</v>
      </c>
      <c r="C101" s="499" t="s">
        <v>14</v>
      </c>
      <c r="D101" s="498" t="s">
        <v>307</v>
      </c>
      <c r="E101" s="456"/>
      <c r="F101" s="457"/>
      <c r="G101" s="271">
        <v>58.443000000000012</v>
      </c>
      <c r="H101" s="458"/>
      <c r="I101" s="459"/>
      <c r="J101" s="46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</row>
    <row r="102" spans="1:33" customFormat="1" ht="19.5" customHeight="1" x14ac:dyDescent="0.25">
      <c r="A102" s="500" t="s">
        <v>259</v>
      </c>
      <c r="B102" s="501" t="s">
        <v>9</v>
      </c>
      <c r="C102" s="502" t="s">
        <v>306</v>
      </c>
      <c r="D102" s="501" t="s">
        <v>307</v>
      </c>
      <c r="E102" s="503" t="s">
        <v>587</v>
      </c>
      <c r="F102" s="504"/>
      <c r="G102" s="443">
        <v>43.642500000000005</v>
      </c>
      <c r="H102" s="505">
        <v>40</v>
      </c>
      <c r="I102" s="506">
        <v>14.3</v>
      </c>
      <c r="J102" s="507">
        <f>0.325*0.325*0.41</f>
        <v>4.3306250000000004E-2</v>
      </c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</row>
    <row r="103" spans="1:33" customFormat="1" ht="19.5" customHeight="1" x14ac:dyDescent="0.25">
      <c r="A103" s="508" t="s">
        <v>260</v>
      </c>
      <c r="B103" s="509" t="s">
        <v>11</v>
      </c>
      <c r="C103" s="510" t="s">
        <v>306</v>
      </c>
      <c r="D103" s="509" t="s">
        <v>307</v>
      </c>
      <c r="E103" s="511"/>
      <c r="F103" s="512"/>
      <c r="G103" s="443">
        <v>48.955500000000015</v>
      </c>
      <c r="H103" s="513"/>
      <c r="I103" s="514"/>
      <c r="J103" s="515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</row>
    <row r="104" spans="1:33" customFormat="1" ht="19.5" customHeight="1" x14ac:dyDescent="0.25">
      <c r="A104" s="508" t="s">
        <v>261</v>
      </c>
      <c r="B104" s="509" t="s">
        <v>14</v>
      </c>
      <c r="C104" s="510" t="s">
        <v>306</v>
      </c>
      <c r="D104" s="509" t="s">
        <v>307</v>
      </c>
      <c r="E104" s="511"/>
      <c r="F104" s="512"/>
      <c r="G104" s="443">
        <v>57.684000000000012</v>
      </c>
      <c r="H104" s="513"/>
      <c r="I104" s="514"/>
      <c r="J104" s="515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</row>
    <row r="105" spans="1:33" customFormat="1" ht="19.5" customHeight="1" x14ac:dyDescent="0.25">
      <c r="A105" s="508" t="s">
        <v>262</v>
      </c>
      <c r="B105" s="509" t="s">
        <v>15</v>
      </c>
      <c r="C105" s="510" t="s">
        <v>306</v>
      </c>
      <c r="D105" s="509" t="s">
        <v>307</v>
      </c>
      <c r="E105" s="511"/>
      <c r="F105" s="512"/>
      <c r="G105" s="443">
        <v>58.443000000000012</v>
      </c>
      <c r="H105" s="513"/>
      <c r="I105" s="514"/>
      <c r="J105" s="515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</row>
    <row r="106" spans="1:33" customFormat="1" ht="19.5" customHeight="1" x14ac:dyDescent="0.25">
      <c r="A106" s="508" t="s">
        <v>263</v>
      </c>
      <c r="B106" s="509" t="s">
        <v>16</v>
      </c>
      <c r="C106" s="510" t="s">
        <v>306</v>
      </c>
      <c r="D106" s="509" t="s">
        <v>307</v>
      </c>
      <c r="E106" s="511"/>
      <c r="F106" s="512"/>
      <c r="G106" s="443">
        <v>58.443000000000012</v>
      </c>
      <c r="H106" s="513"/>
      <c r="I106" s="514"/>
      <c r="J106" s="515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</row>
    <row r="107" spans="1:33" customFormat="1" ht="19.5" customHeight="1" thickBot="1" x14ac:dyDescent="0.3">
      <c r="A107" s="497" t="s">
        <v>264</v>
      </c>
      <c r="B107" s="498" t="s">
        <v>220</v>
      </c>
      <c r="C107" s="499" t="s">
        <v>306</v>
      </c>
      <c r="D107" s="498" t="s">
        <v>307</v>
      </c>
      <c r="E107" s="516"/>
      <c r="F107" s="517"/>
      <c r="G107" s="443">
        <v>58.443000000000012</v>
      </c>
      <c r="H107" s="518"/>
      <c r="I107" s="519"/>
      <c r="J107" s="52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</row>
    <row r="108" spans="1:33" customFormat="1" ht="45.75" customHeight="1" thickBot="1" x14ac:dyDescent="0.3">
      <c r="A108" s="482" t="s">
        <v>178</v>
      </c>
      <c r="B108" s="483" t="s">
        <v>14</v>
      </c>
      <c r="C108" s="484" t="s">
        <v>310</v>
      </c>
      <c r="D108" s="484" t="s">
        <v>310</v>
      </c>
      <c r="E108" s="485" t="s">
        <v>312</v>
      </c>
      <c r="F108" s="486"/>
      <c r="G108" s="270">
        <v>13.282500000000002</v>
      </c>
      <c r="H108" s="487">
        <v>50</v>
      </c>
      <c r="I108" s="488">
        <v>10.65</v>
      </c>
      <c r="J108" s="489">
        <f>0.36*0.23*0.38</f>
        <v>3.1463999999999999E-2</v>
      </c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</row>
    <row r="109" spans="1:33" ht="33" customHeight="1" thickBot="1" x14ac:dyDescent="0.3">
      <c r="A109" s="314" t="s">
        <v>544</v>
      </c>
      <c r="B109" s="308"/>
      <c r="C109" s="308"/>
      <c r="D109" s="309"/>
      <c r="E109" s="309"/>
      <c r="F109" s="309"/>
      <c r="G109" s="309"/>
      <c r="H109" s="309"/>
      <c r="I109" s="309"/>
      <c r="J109" s="310"/>
    </row>
    <row r="110" spans="1:33" customFormat="1" ht="66.75" customHeight="1" x14ac:dyDescent="0.25">
      <c r="A110" s="17" t="s">
        <v>612</v>
      </c>
      <c r="B110" s="39" t="s">
        <v>14</v>
      </c>
      <c r="C110" s="65" t="s">
        <v>306</v>
      </c>
      <c r="D110" s="39" t="s">
        <v>307</v>
      </c>
      <c r="E110" s="296" t="s">
        <v>526</v>
      </c>
      <c r="F110" s="334"/>
      <c r="G110" s="269">
        <v>70.966500000000011</v>
      </c>
      <c r="H110" s="329">
        <v>40</v>
      </c>
      <c r="I110" s="284">
        <v>14.3</v>
      </c>
      <c r="J110" s="305">
        <f>0.325*0.325*0.41</f>
        <v>4.3306250000000004E-2</v>
      </c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</row>
    <row r="111" spans="1:33" customFormat="1" ht="66.75" customHeight="1" thickBot="1" x14ac:dyDescent="0.3">
      <c r="A111" s="105" t="s">
        <v>613</v>
      </c>
      <c r="B111" s="106" t="s">
        <v>15</v>
      </c>
      <c r="C111" s="107" t="s">
        <v>306</v>
      </c>
      <c r="D111" s="106" t="s">
        <v>307</v>
      </c>
      <c r="E111" s="297"/>
      <c r="F111" s="335"/>
      <c r="G111" s="271">
        <v>71.725500000000011</v>
      </c>
      <c r="H111" s="330"/>
      <c r="I111" s="332"/>
      <c r="J111" s="333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</row>
    <row r="112" spans="1:33" customFormat="1" ht="15.75" customHeight="1" x14ac:dyDescent="0.25">
      <c r="A112" s="17" t="s">
        <v>325</v>
      </c>
      <c r="B112" s="39" t="s">
        <v>9</v>
      </c>
      <c r="C112" s="65" t="s">
        <v>14</v>
      </c>
      <c r="D112" s="39" t="s">
        <v>307</v>
      </c>
      <c r="E112" s="296" t="s">
        <v>401</v>
      </c>
      <c r="F112" s="334"/>
      <c r="G112" s="269">
        <v>55.407000000000011</v>
      </c>
      <c r="H112" s="329">
        <v>40</v>
      </c>
      <c r="I112" s="284">
        <v>14.3</v>
      </c>
      <c r="J112" s="305">
        <f>0.325*0.325*0.41</f>
        <v>4.3306250000000004E-2</v>
      </c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</row>
    <row r="113" spans="1:33" customFormat="1" ht="15.75" customHeight="1" x14ac:dyDescent="0.25">
      <c r="A113" s="18" t="s">
        <v>326</v>
      </c>
      <c r="B113" s="21" t="s">
        <v>10</v>
      </c>
      <c r="C113" s="66" t="s">
        <v>14</v>
      </c>
      <c r="D113" s="21" t="s">
        <v>307</v>
      </c>
      <c r="E113" s="297"/>
      <c r="F113" s="335"/>
      <c r="G113" s="271">
        <v>55.407000000000011</v>
      </c>
      <c r="H113" s="330"/>
      <c r="I113" s="332"/>
      <c r="J113" s="333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</row>
    <row r="114" spans="1:33" customFormat="1" ht="15" customHeight="1" x14ac:dyDescent="0.25">
      <c r="A114" s="18" t="s">
        <v>327</v>
      </c>
      <c r="B114" s="21" t="s">
        <v>11</v>
      </c>
      <c r="C114" s="66" t="s">
        <v>14</v>
      </c>
      <c r="D114" s="21" t="s">
        <v>307</v>
      </c>
      <c r="E114" s="297"/>
      <c r="F114" s="335"/>
      <c r="G114" s="271">
        <v>61.858500000000014</v>
      </c>
      <c r="H114" s="330"/>
      <c r="I114" s="332"/>
      <c r="J114" s="333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</row>
    <row r="115" spans="1:33" customFormat="1" ht="15.75" customHeight="1" x14ac:dyDescent="0.25">
      <c r="A115" s="18" t="s">
        <v>328</v>
      </c>
      <c r="B115" s="21" t="s">
        <v>12</v>
      </c>
      <c r="C115" s="66" t="s">
        <v>14</v>
      </c>
      <c r="D115" s="21" t="s">
        <v>307</v>
      </c>
      <c r="E115" s="297"/>
      <c r="F115" s="335"/>
      <c r="G115" s="271">
        <v>61.858500000000014</v>
      </c>
      <c r="H115" s="330"/>
      <c r="I115" s="332"/>
      <c r="J115" s="333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</row>
    <row r="116" spans="1:33" customFormat="1" ht="15.75" customHeight="1" x14ac:dyDescent="0.25">
      <c r="A116" s="18" t="s">
        <v>329</v>
      </c>
      <c r="B116" s="21" t="s">
        <v>13</v>
      </c>
      <c r="C116" s="66" t="s">
        <v>14</v>
      </c>
      <c r="D116" s="21" t="s">
        <v>307</v>
      </c>
      <c r="E116" s="297"/>
      <c r="F116" s="335"/>
      <c r="G116" s="271">
        <v>70.966500000000011</v>
      </c>
      <c r="H116" s="330"/>
      <c r="I116" s="332"/>
      <c r="J116" s="333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</row>
    <row r="117" spans="1:33" customFormat="1" ht="15.75" customHeight="1" x14ac:dyDescent="0.25">
      <c r="A117" s="18" t="s">
        <v>300</v>
      </c>
      <c r="B117" s="21" t="s">
        <v>14</v>
      </c>
      <c r="C117" s="66" t="s">
        <v>14</v>
      </c>
      <c r="D117" s="21" t="s">
        <v>307</v>
      </c>
      <c r="E117" s="297"/>
      <c r="F117" s="335"/>
      <c r="G117" s="271">
        <v>70.966500000000011</v>
      </c>
      <c r="H117" s="330"/>
      <c r="I117" s="332"/>
      <c r="J117" s="333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</row>
    <row r="118" spans="1:33" customFormat="1" ht="20.25" customHeight="1" x14ac:dyDescent="0.25">
      <c r="A118" s="18" t="s">
        <v>301</v>
      </c>
      <c r="B118" s="21" t="s">
        <v>15</v>
      </c>
      <c r="C118" s="66" t="s">
        <v>14</v>
      </c>
      <c r="D118" s="21" t="s">
        <v>307</v>
      </c>
      <c r="E118" s="297"/>
      <c r="F118" s="335"/>
      <c r="G118" s="271">
        <v>71.725500000000011</v>
      </c>
      <c r="H118" s="330"/>
      <c r="I118" s="332"/>
      <c r="J118" s="333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</row>
    <row r="119" spans="1:33" customFormat="1" ht="17.25" customHeight="1" x14ac:dyDescent="0.25">
      <c r="A119" s="26" t="s">
        <v>330</v>
      </c>
      <c r="B119" s="20" t="s">
        <v>16</v>
      </c>
      <c r="C119" s="104" t="s">
        <v>14</v>
      </c>
      <c r="D119" s="20" t="s">
        <v>307</v>
      </c>
      <c r="E119" s="297"/>
      <c r="F119" s="335"/>
      <c r="G119" s="271">
        <v>74.002500000000012</v>
      </c>
      <c r="H119" s="330"/>
      <c r="I119" s="332"/>
      <c r="J119" s="333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</row>
    <row r="120" spans="1:33" customFormat="1" ht="17.25" customHeight="1" thickBot="1" x14ac:dyDescent="0.3">
      <c r="A120" s="19" t="s">
        <v>331</v>
      </c>
      <c r="B120" s="27" t="s">
        <v>313</v>
      </c>
      <c r="C120" s="67" t="s">
        <v>14</v>
      </c>
      <c r="D120" s="27" t="s">
        <v>307</v>
      </c>
      <c r="E120" s="298"/>
      <c r="F120" s="337"/>
      <c r="G120" s="271">
        <v>74.002500000000012</v>
      </c>
      <c r="H120" s="331"/>
      <c r="I120" s="285"/>
      <c r="J120" s="306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</row>
    <row r="121" spans="1:33" customFormat="1" ht="45.75" customHeight="1" thickBot="1" x14ac:dyDescent="0.3">
      <c r="A121" s="48" t="s">
        <v>178</v>
      </c>
      <c r="B121" s="130" t="s">
        <v>14</v>
      </c>
      <c r="C121" s="51" t="s">
        <v>310</v>
      </c>
      <c r="D121" s="51" t="s">
        <v>310</v>
      </c>
      <c r="E121" s="50" t="s">
        <v>312</v>
      </c>
      <c r="F121" s="131"/>
      <c r="G121" s="270">
        <v>13.282500000000002</v>
      </c>
      <c r="H121" s="83">
        <v>50</v>
      </c>
      <c r="I121" s="110">
        <v>10.65</v>
      </c>
      <c r="J121" s="111">
        <f>0.36*0.23*0.38</f>
        <v>3.1463999999999999E-2</v>
      </c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</row>
    <row r="122" spans="1:33" ht="21.75" customHeight="1" thickBot="1" x14ac:dyDescent="0.3">
      <c r="A122" s="307" t="s">
        <v>545</v>
      </c>
      <c r="B122" s="308"/>
      <c r="C122" s="308"/>
      <c r="D122" s="309"/>
      <c r="E122" s="309"/>
      <c r="F122" s="309"/>
      <c r="G122" s="309"/>
      <c r="H122" s="309"/>
      <c r="I122" s="309"/>
      <c r="J122" s="310"/>
    </row>
    <row r="123" spans="1:33" customFormat="1" x14ac:dyDescent="0.25">
      <c r="A123" s="42" t="s">
        <v>365</v>
      </c>
      <c r="B123" s="43" t="s">
        <v>9</v>
      </c>
      <c r="C123" s="57" t="s">
        <v>53</v>
      </c>
      <c r="D123" s="43" t="s">
        <v>308</v>
      </c>
      <c r="E123" s="299" t="s">
        <v>588</v>
      </c>
      <c r="F123" s="340"/>
      <c r="G123" s="270">
        <v>80.0745</v>
      </c>
      <c r="H123" s="302">
        <v>10</v>
      </c>
      <c r="I123" s="311">
        <v>8.65</v>
      </c>
      <c r="J123" s="322">
        <f>0.3*0.18*0.42</f>
        <v>2.2679999999999999E-2</v>
      </c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</row>
    <row r="124" spans="1:33" customFormat="1" x14ac:dyDescent="0.25">
      <c r="A124" s="4" t="s">
        <v>366</v>
      </c>
      <c r="B124" s="3" t="s">
        <v>10</v>
      </c>
      <c r="C124" s="56" t="s">
        <v>53</v>
      </c>
      <c r="D124" s="3" t="s">
        <v>308</v>
      </c>
      <c r="E124" s="300"/>
      <c r="F124" s="341"/>
      <c r="G124" s="443">
        <v>80.0745</v>
      </c>
      <c r="H124" s="303"/>
      <c r="I124" s="312"/>
      <c r="J124" s="323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</row>
    <row r="125" spans="1:33" customFormat="1" x14ac:dyDescent="0.25">
      <c r="A125" s="4" t="s">
        <v>367</v>
      </c>
      <c r="B125" s="3" t="s">
        <v>11</v>
      </c>
      <c r="C125" s="56" t="s">
        <v>53</v>
      </c>
      <c r="D125" s="3" t="s">
        <v>308</v>
      </c>
      <c r="E125" s="300"/>
      <c r="F125" s="341"/>
      <c r="G125" s="443">
        <v>96.772500000000008</v>
      </c>
      <c r="H125" s="303"/>
      <c r="I125" s="312"/>
      <c r="J125" s="323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</row>
    <row r="126" spans="1:33" customFormat="1" x14ac:dyDescent="0.25">
      <c r="A126" s="4" t="s">
        <v>368</v>
      </c>
      <c r="B126" s="3" t="s">
        <v>12</v>
      </c>
      <c r="C126" s="56" t="s">
        <v>53</v>
      </c>
      <c r="D126" s="3" t="s">
        <v>308</v>
      </c>
      <c r="E126" s="300"/>
      <c r="F126" s="341"/>
      <c r="G126" s="443">
        <v>94.875000000000014</v>
      </c>
      <c r="H126" s="303"/>
      <c r="I126" s="312"/>
      <c r="J126" s="323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</row>
    <row r="127" spans="1:33" customFormat="1" x14ac:dyDescent="0.25">
      <c r="A127" s="4" t="s">
        <v>369</v>
      </c>
      <c r="B127" s="3" t="s">
        <v>13</v>
      </c>
      <c r="C127" s="56" t="s">
        <v>53</v>
      </c>
      <c r="D127" s="3" t="s">
        <v>308</v>
      </c>
      <c r="E127" s="300"/>
      <c r="F127" s="341"/>
      <c r="G127" s="443">
        <v>96.772500000000008</v>
      </c>
      <c r="H127" s="303"/>
      <c r="I127" s="312"/>
      <c r="J127" s="323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</row>
    <row r="128" spans="1:33" customFormat="1" x14ac:dyDescent="0.25">
      <c r="A128" s="4" t="s">
        <v>370</v>
      </c>
      <c r="B128" s="3" t="s">
        <v>14</v>
      </c>
      <c r="C128" s="56" t="s">
        <v>53</v>
      </c>
      <c r="D128" s="3" t="s">
        <v>308</v>
      </c>
      <c r="E128" s="300"/>
      <c r="F128" s="341"/>
      <c r="G128" s="443">
        <v>96.772500000000008</v>
      </c>
      <c r="H128" s="303"/>
      <c r="I128" s="312"/>
      <c r="J128" s="323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</row>
    <row r="129" spans="1:33" customFormat="1" ht="21" x14ac:dyDescent="0.25">
      <c r="A129" s="4" t="s">
        <v>371</v>
      </c>
      <c r="B129" s="3" t="s">
        <v>15</v>
      </c>
      <c r="C129" s="56" t="s">
        <v>53</v>
      </c>
      <c r="D129" s="3" t="s">
        <v>308</v>
      </c>
      <c r="E129" s="300"/>
      <c r="F129" s="341"/>
      <c r="G129" s="443">
        <v>111.57300000000002</v>
      </c>
      <c r="H129" s="303"/>
      <c r="I129" s="312"/>
      <c r="J129" s="323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</row>
    <row r="130" spans="1:33" customFormat="1" x14ac:dyDescent="0.25">
      <c r="A130" s="4" t="s">
        <v>372</v>
      </c>
      <c r="B130" s="3" t="s">
        <v>16</v>
      </c>
      <c r="C130" s="56" t="s">
        <v>53</v>
      </c>
      <c r="D130" s="3" t="s">
        <v>308</v>
      </c>
      <c r="E130" s="300"/>
      <c r="F130" s="341"/>
      <c r="G130" s="443">
        <v>111.57300000000002</v>
      </c>
      <c r="H130" s="303"/>
      <c r="I130" s="312"/>
      <c r="J130" s="323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</row>
    <row r="131" spans="1:33" customFormat="1" ht="15.75" thickBot="1" x14ac:dyDescent="0.3">
      <c r="A131" s="4" t="s">
        <v>373</v>
      </c>
      <c r="B131" s="3" t="s">
        <v>17</v>
      </c>
      <c r="C131" s="56" t="s">
        <v>53</v>
      </c>
      <c r="D131" s="3" t="s">
        <v>308</v>
      </c>
      <c r="E131" s="300"/>
      <c r="F131" s="341"/>
      <c r="G131" s="443">
        <v>111.57300000000002</v>
      </c>
      <c r="H131" s="303"/>
      <c r="I131" s="312"/>
      <c r="J131" s="323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</row>
    <row r="132" spans="1:33" customFormat="1" ht="53.25" customHeight="1" thickBot="1" x14ac:dyDescent="0.3">
      <c r="A132" s="48" t="s">
        <v>561</v>
      </c>
      <c r="B132" s="127" t="s">
        <v>53</v>
      </c>
      <c r="C132" s="51" t="s">
        <v>310</v>
      </c>
      <c r="D132" s="51" t="s">
        <v>310</v>
      </c>
      <c r="E132" s="49" t="s">
        <v>500</v>
      </c>
      <c r="F132" s="132"/>
      <c r="G132" s="270">
        <v>22.390500000000003</v>
      </c>
      <c r="H132" s="61">
        <v>50</v>
      </c>
      <c r="I132" s="52">
        <v>14.7</v>
      </c>
      <c r="J132" s="53">
        <f>0.4*0.26*0.4</f>
        <v>4.1600000000000005E-2</v>
      </c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</row>
    <row r="133" spans="1:33" ht="21.75" customHeight="1" thickBot="1" x14ac:dyDescent="0.3">
      <c r="A133" s="307" t="s">
        <v>546</v>
      </c>
      <c r="B133" s="308"/>
      <c r="C133" s="308"/>
      <c r="D133" s="309"/>
      <c r="E133" s="309"/>
      <c r="F133" s="309"/>
      <c r="G133" s="309"/>
      <c r="H133" s="309"/>
      <c r="I133" s="309"/>
      <c r="J133" s="310"/>
    </row>
    <row r="134" spans="1:33" customFormat="1" ht="38.25" customHeight="1" x14ac:dyDescent="0.25">
      <c r="A134" s="42" t="s">
        <v>374</v>
      </c>
      <c r="B134" s="43" t="s">
        <v>10</v>
      </c>
      <c r="C134" s="57" t="s">
        <v>306</v>
      </c>
      <c r="D134" s="43" t="s">
        <v>305</v>
      </c>
      <c r="E134" s="286" t="s">
        <v>501</v>
      </c>
      <c r="F134" s="288"/>
      <c r="G134" s="267">
        <v>94.875000000000014</v>
      </c>
      <c r="H134" s="302">
        <v>10</v>
      </c>
      <c r="I134" s="311">
        <v>9.4</v>
      </c>
      <c r="J134" s="322">
        <f>0.55*0.32*0.17</f>
        <v>2.9920000000000006E-2</v>
      </c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</row>
    <row r="135" spans="1:33" customFormat="1" ht="38.25" customHeight="1" x14ac:dyDescent="0.25">
      <c r="A135" s="4" t="s">
        <v>375</v>
      </c>
      <c r="B135" s="3" t="s">
        <v>14</v>
      </c>
      <c r="C135" s="56" t="s">
        <v>306</v>
      </c>
      <c r="D135" s="3" t="s">
        <v>305</v>
      </c>
      <c r="E135" s="338"/>
      <c r="F135" s="321"/>
      <c r="G135" s="268">
        <v>94.875000000000014</v>
      </c>
      <c r="H135" s="303"/>
      <c r="I135" s="312"/>
      <c r="J135" s="323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</row>
    <row r="136" spans="1:33" customFormat="1" ht="38.25" customHeight="1" thickBot="1" x14ac:dyDescent="0.3">
      <c r="A136" s="44" t="s">
        <v>376</v>
      </c>
      <c r="B136" s="45" t="s">
        <v>15</v>
      </c>
      <c r="C136" s="58" t="s">
        <v>306</v>
      </c>
      <c r="D136" s="45" t="s">
        <v>305</v>
      </c>
      <c r="E136" s="287"/>
      <c r="F136" s="289"/>
      <c r="G136" s="443">
        <v>94.875000000000014</v>
      </c>
      <c r="H136" s="304"/>
      <c r="I136" s="313"/>
      <c r="J136" s="324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</row>
    <row r="137" spans="1:33" ht="39" thickBot="1" x14ac:dyDescent="0.3">
      <c r="A137" s="72" t="s">
        <v>285</v>
      </c>
      <c r="B137" s="73" t="s">
        <v>302</v>
      </c>
      <c r="C137" s="73" t="s">
        <v>303</v>
      </c>
      <c r="D137" s="73" t="s">
        <v>304</v>
      </c>
      <c r="E137" s="73" t="s">
        <v>287</v>
      </c>
      <c r="F137" s="73" t="s">
        <v>288</v>
      </c>
      <c r="G137" s="73"/>
      <c r="H137" s="74" t="s">
        <v>289</v>
      </c>
      <c r="I137" s="75" t="s">
        <v>290</v>
      </c>
      <c r="J137" s="76" t="s">
        <v>291</v>
      </c>
    </row>
    <row r="138" spans="1:33" ht="22.5" customHeight="1" thickBot="1" x14ac:dyDescent="0.3">
      <c r="A138" s="307" t="s">
        <v>547</v>
      </c>
      <c r="B138" s="308"/>
      <c r="C138" s="308"/>
      <c r="D138" s="308"/>
      <c r="E138" s="308"/>
      <c r="F138" s="308"/>
      <c r="G138" s="308"/>
      <c r="H138" s="308"/>
      <c r="I138" s="308"/>
      <c r="J138" s="380"/>
    </row>
    <row r="139" spans="1:33" s="16" customFormat="1" ht="144" customHeight="1" thickBot="1" x14ac:dyDescent="0.3">
      <c r="A139" s="11" t="s">
        <v>159</v>
      </c>
      <c r="B139" s="36" t="s">
        <v>153</v>
      </c>
      <c r="C139" s="63" t="s">
        <v>306</v>
      </c>
      <c r="D139" s="36" t="s">
        <v>309</v>
      </c>
      <c r="E139" s="12" t="s">
        <v>504</v>
      </c>
      <c r="F139" s="135"/>
      <c r="G139" s="273">
        <v>214.41750000000005</v>
      </c>
      <c r="H139" s="37">
        <v>12</v>
      </c>
      <c r="I139" s="14">
        <v>10.7</v>
      </c>
      <c r="J139" s="15">
        <f>0.46*0.36*0.26</f>
        <v>4.3056000000000004E-2</v>
      </c>
      <c r="L139" s="23"/>
    </row>
    <row r="140" spans="1:33" s="16" customFormat="1" ht="32.25" thickBot="1" x14ac:dyDescent="0.3">
      <c r="A140" s="11" t="s">
        <v>204</v>
      </c>
      <c r="B140" s="36" t="s">
        <v>14</v>
      </c>
      <c r="C140" s="69" t="s">
        <v>310</v>
      </c>
      <c r="D140" s="68" t="s">
        <v>310</v>
      </c>
      <c r="E140" s="12" t="s">
        <v>552</v>
      </c>
      <c r="F140" s="135"/>
      <c r="G140" s="257"/>
      <c r="H140" s="37">
        <v>25</v>
      </c>
      <c r="I140" s="14">
        <v>12.5</v>
      </c>
      <c r="J140" s="15">
        <f>0.43*0.35*0.24</f>
        <v>3.6119999999999999E-2</v>
      </c>
    </row>
    <row r="141" spans="1:33" ht="22.5" customHeight="1" thickBot="1" x14ac:dyDescent="0.3">
      <c r="A141" s="307" t="s">
        <v>383</v>
      </c>
      <c r="B141" s="308"/>
      <c r="C141" s="308"/>
      <c r="D141" s="308"/>
      <c r="E141" s="308"/>
      <c r="F141" s="308"/>
      <c r="G141" s="308"/>
      <c r="H141" s="308"/>
      <c r="I141" s="308"/>
      <c r="J141" s="380"/>
    </row>
    <row r="142" spans="1:33" s="16" customFormat="1" ht="16.5" customHeight="1" x14ac:dyDescent="0.25">
      <c r="A142" s="18" t="s">
        <v>60</v>
      </c>
      <c r="B142" s="21" t="s">
        <v>10</v>
      </c>
      <c r="C142" s="66" t="s">
        <v>306</v>
      </c>
      <c r="D142" s="21" t="s">
        <v>305</v>
      </c>
      <c r="E142" s="296" t="s">
        <v>727</v>
      </c>
      <c r="F142" s="133"/>
      <c r="G142" s="271">
        <v>110.05500000000002</v>
      </c>
      <c r="H142" s="370"/>
      <c r="I142" s="355"/>
      <c r="J142" s="358"/>
    </row>
    <row r="143" spans="1:33" s="16" customFormat="1" ht="16.5" customHeight="1" x14ac:dyDescent="0.25">
      <c r="A143" s="18" t="s">
        <v>61</v>
      </c>
      <c r="B143" s="21" t="s">
        <v>11</v>
      </c>
      <c r="C143" s="66" t="s">
        <v>306</v>
      </c>
      <c r="D143" s="21" t="s">
        <v>305</v>
      </c>
      <c r="E143" s="297"/>
      <c r="F143" s="133"/>
      <c r="G143" s="271">
        <v>137.37900000000002</v>
      </c>
      <c r="H143" s="370"/>
      <c r="I143" s="355"/>
      <c r="J143" s="358"/>
    </row>
    <row r="144" spans="1:33" s="16" customFormat="1" ht="16.5" customHeight="1" x14ac:dyDescent="0.25">
      <c r="A144" s="18" t="s">
        <v>62</v>
      </c>
      <c r="B144" s="21" t="s">
        <v>12</v>
      </c>
      <c r="C144" s="66" t="s">
        <v>306</v>
      </c>
      <c r="D144" s="21" t="s">
        <v>305</v>
      </c>
      <c r="E144" s="297"/>
      <c r="F144" s="133"/>
      <c r="G144" s="271">
        <v>137.37900000000002</v>
      </c>
      <c r="H144" s="370"/>
      <c r="I144" s="355"/>
      <c r="J144" s="358"/>
    </row>
    <row r="145" spans="1:10" s="16" customFormat="1" ht="16.5" customHeight="1" x14ac:dyDescent="0.25">
      <c r="A145" s="18" t="s">
        <v>203</v>
      </c>
      <c r="B145" s="21" t="s">
        <v>13</v>
      </c>
      <c r="C145" s="66" t="s">
        <v>306</v>
      </c>
      <c r="D145" s="21" t="s">
        <v>305</v>
      </c>
      <c r="E145" s="297"/>
      <c r="F145" s="133"/>
      <c r="G145" s="271">
        <v>140.41500000000002</v>
      </c>
      <c r="H145" s="370"/>
      <c r="I145" s="355"/>
      <c r="J145" s="358"/>
    </row>
    <row r="146" spans="1:10" s="16" customFormat="1" ht="16.5" customHeight="1" x14ac:dyDescent="0.25">
      <c r="A146" s="18" t="s">
        <v>63</v>
      </c>
      <c r="B146" s="21" t="s">
        <v>14</v>
      </c>
      <c r="C146" s="66" t="s">
        <v>306</v>
      </c>
      <c r="D146" s="21" t="s">
        <v>305</v>
      </c>
      <c r="E146" s="297"/>
      <c r="F146" s="133"/>
      <c r="G146" s="271">
        <v>140.41500000000002</v>
      </c>
      <c r="H146" s="370"/>
      <c r="I146" s="355"/>
      <c r="J146" s="358"/>
    </row>
    <row r="147" spans="1:10" s="16" customFormat="1" ht="21.75" thickBot="1" x14ac:dyDescent="0.3">
      <c r="A147" s="19" t="s">
        <v>64</v>
      </c>
      <c r="B147" s="27" t="s">
        <v>18</v>
      </c>
      <c r="C147" s="67" t="s">
        <v>306</v>
      </c>
      <c r="D147" s="27" t="s">
        <v>305</v>
      </c>
      <c r="E147" s="298"/>
      <c r="F147" s="134"/>
      <c r="G147" s="271">
        <v>144.21</v>
      </c>
      <c r="H147" s="371"/>
      <c r="I147" s="372"/>
      <c r="J147" s="373"/>
    </row>
    <row r="148" spans="1:10" s="16" customFormat="1" ht="25.5" customHeight="1" x14ac:dyDescent="0.25">
      <c r="A148" s="18" t="s">
        <v>65</v>
      </c>
      <c r="B148" s="21" t="s">
        <v>10</v>
      </c>
      <c r="C148" s="66" t="s">
        <v>53</v>
      </c>
      <c r="D148" s="21" t="s">
        <v>305</v>
      </c>
      <c r="E148" s="297" t="s">
        <v>733</v>
      </c>
      <c r="F148" s="133"/>
      <c r="G148" s="271">
        <v>110.05500000000002</v>
      </c>
      <c r="H148" s="374"/>
      <c r="I148" s="376"/>
      <c r="J148" s="377"/>
    </row>
    <row r="149" spans="1:10" s="16" customFormat="1" ht="25.5" customHeight="1" x14ac:dyDescent="0.25">
      <c r="A149" s="18" t="s">
        <v>66</v>
      </c>
      <c r="B149" s="21" t="s">
        <v>11</v>
      </c>
      <c r="C149" s="66" t="s">
        <v>53</v>
      </c>
      <c r="D149" s="21" t="s">
        <v>305</v>
      </c>
      <c r="E149" s="297"/>
      <c r="F149" s="133"/>
      <c r="G149" s="271">
        <v>137.37900000000002</v>
      </c>
      <c r="H149" s="374"/>
      <c r="I149" s="376"/>
      <c r="J149" s="377"/>
    </row>
    <row r="150" spans="1:10" s="16" customFormat="1" ht="25.5" customHeight="1" x14ac:dyDescent="0.25">
      <c r="A150" s="18" t="s">
        <v>67</v>
      </c>
      <c r="B150" s="21" t="s">
        <v>14</v>
      </c>
      <c r="C150" s="66" t="s">
        <v>53</v>
      </c>
      <c r="D150" s="21" t="s">
        <v>305</v>
      </c>
      <c r="E150" s="297"/>
      <c r="F150" s="133"/>
      <c r="G150" s="271">
        <v>140.41500000000002</v>
      </c>
      <c r="H150" s="374"/>
      <c r="I150" s="376"/>
      <c r="J150" s="377"/>
    </row>
    <row r="151" spans="1:10" s="16" customFormat="1" ht="25.5" customHeight="1" thickBot="1" x14ac:dyDescent="0.3">
      <c r="A151" s="19" t="s">
        <v>68</v>
      </c>
      <c r="B151" s="27" t="s">
        <v>15</v>
      </c>
      <c r="C151" s="67" t="s">
        <v>53</v>
      </c>
      <c r="D151" s="27" t="s">
        <v>305</v>
      </c>
      <c r="E151" s="298"/>
      <c r="F151" s="134"/>
      <c r="G151" s="271">
        <v>144.21</v>
      </c>
      <c r="H151" s="375"/>
      <c r="I151" s="316"/>
      <c r="J151" s="318"/>
    </row>
    <row r="152" spans="1:10" s="16" customFormat="1" ht="24" customHeight="1" x14ac:dyDescent="0.25">
      <c r="A152" s="17" t="s">
        <v>238</v>
      </c>
      <c r="B152" s="39" t="s">
        <v>53</v>
      </c>
      <c r="C152" s="378" t="s">
        <v>310</v>
      </c>
      <c r="D152" s="378" t="s">
        <v>310</v>
      </c>
      <c r="E152" s="296" t="s">
        <v>402</v>
      </c>
      <c r="F152" s="334"/>
      <c r="G152" s="271">
        <v>13.282500000000002</v>
      </c>
      <c r="H152" s="202">
        <v>50</v>
      </c>
      <c r="I152" s="204">
        <v>10.65</v>
      </c>
      <c r="J152" s="207">
        <f>0.36*0.23*0.38</f>
        <v>3.1463999999999999E-2</v>
      </c>
    </row>
    <row r="153" spans="1:10" s="16" customFormat="1" ht="24" customHeight="1" thickBot="1" x14ac:dyDescent="0.3">
      <c r="A153" s="19" t="s">
        <v>178</v>
      </c>
      <c r="B153" s="27" t="s">
        <v>14</v>
      </c>
      <c r="C153" s="379"/>
      <c r="D153" s="379"/>
      <c r="E153" s="298"/>
      <c r="F153" s="337"/>
      <c r="G153" s="271">
        <v>13.282500000000002</v>
      </c>
      <c r="H153" s="203">
        <v>50</v>
      </c>
      <c r="I153" s="205">
        <v>10.65</v>
      </c>
      <c r="J153" s="208">
        <f>0.36*0.23*0.38</f>
        <v>3.1463999999999999E-2</v>
      </c>
    </row>
    <row r="154" spans="1:10" ht="22.5" customHeight="1" thickBot="1" x14ac:dyDescent="0.3">
      <c r="A154" s="307" t="s">
        <v>660</v>
      </c>
      <c r="B154" s="308"/>
      <c r="C154" s="308"/>
      <c r="D154" s="308"/>
      <c r="E154" s="308"/>
      <c r="F154" s="308"/>
      <c r="G154" s="308"/>
      <c r="H154" s="308"/>
      <c r="I154" s="308"/>
      <c r="J154" s="380"/>
    </row>
    <row r="155" spans="1:10" s="16" customFormat="1" ht="12.75" customHeight="1" x14ac:dyDescent="0.25">
      <c r="A155" s="42" t="s">
        <v>661</v>
      </c>
      <c r="B155" s="43" t="s">
        <v>9</v>
      </c>
      <c r="C155" s="57" t="s">
        <v>14</v>
      </c>
      <c r="D155" s="43" t="s">
        <v>305</v>
      </c>
      <c r="E155" s="299" t="s">
        <v>735</v>
      </c>
      <c r="F155" s="173"/>
      <c r="G155" s="269">
        <v>129.03000000000003</v>
      </c>
      <c r="H155" s="302">
        <v>10</v>
      </c>
      <c r="I155" s="311">
        <v>7.5</v>
      </c>
      <c r="J155" s="322">
        <f>0.35*0.35*0.24</f>
        <v>2.9399999999999996E-2</v>
      </c>
    </row>
    <row r="156" spans="1:10" s="16" customFormat="1" ht="12.75" customHeight="1" x14ac:dyDescent="0.25">
      <c r="A156" s="4" t="s">
        <v>662</v>
      </c>
      <c r="B156" s="3" t="s">
        <v>10</v>
      </c>
      <c r="C156" s="56" t="s">
        <v>14</v>
      </c>
      <c r="D156" s="3" t="s">
        <v>305</v>
      </c>
      <c r="E156" s="300"/>
      <c r="F156" s="133"/>
      <c r="G156" s="271">
        <v>129.03000000000003</v>
      </c>
      <c r="H156" s="303"/>
      <c r="I156" s="312"/>
      <c r="J156" s="323"/>
    </row>
    <row r="157" spans="1:10" s="16" customFormat="1" ht="12.75" customHeight="1" x14ac:dyDescent="0.25">
      <c r="A157" s="4" t="s">
        <v>663</v>
      </c>
      <c r="B157" s="3" t="s">
        <v>11</v>
      </c>
      <c r="C157" s="56" t="s">
        <v>14</v>
      </c>
      <c r="D157" s="3" t="s">
        <v>305</v>
      </c>
      <c r="E157" s="300"/>
      <c r="F157" s="133"/>
      <c r="G157" s="271">
        <v>156.35400000000001</v>
      </c>
      <c r="H157" s="303"/>
      <c r="I157" s="312"/>
      <c r="J157" s="323"/>
    </row>
    <row r="158" spans="1:10" s="16" customFormat="1" ht="12.75" customHeight="1" x14ac:dyDescent="0.25">
      <c r="A158" s="4" t="s">
        <v>664</v>
      </c>
      <c r="B158" s="3" t="s">
        <v>12</v>
      </c>
      <c r="C158" s="56" t="s">
        <v>14</v>
      </c>
      <c r="D158" s="3" t="s">
        <v>305</v>
      </c>
      <c r="E158" s="300"/>
      <c r="F158" s="133"/>
      <c r="G158" s="271">
        <v>156.35400000000001</v>
      </c>
      <c r="H158" s="303"/>
      <c r="I158" s="312"/>
      <c r="J158" s="323"/>
    </row>
    <row r="159" spans="1:10" s="16" customFormat="1" ht="12.75" customHeight="1" x14ac:dyDescent="0.25">
      <c r="A159" s="4" t="s">
        <v>665</v>
      </c>
      <c r="B159" s="3" t="s">
        <v>13</v>
      </c>
      <c r="C159" s="56" t="s">
        <v>14</v>
      </c>
      <c r="D159" s="3" t="s">
        <v>305</v>
      </c>
      <c r="E159" s="300"/>
      <c r="F159" s="133"/>
      <c r="G159" s="271">
        <v>159.39000000000001</v>
      </c>
      <c r="H159" s="303"/>
      <c r="I159" s="312"/>
      <c r="J159" s="323"/>
    </row>
    <row r="160" spans="1:10" s="16" customFormat="1" ht="12.75" customHeight="1" x14ac:dyDescent="0.25">
      <c r="A160" s="4" t="s">
        <v>666</v>
      </c>
      <c r="B160" s="3" t="s">
        <v>14</v>
      </c>
      <c r="C160" s="56" t="s">
        <v>14</v>
      </c>
      <c r="D160" s="3" t="s">
        <v>305</v>
      </c>
      <c r="E160" s="300"/>
      <c r="F160" s="133"/>
      <c r="G160" s="271">
        <v>159.39000000000001</v>
      </c>
      <c r="H160" s="303"/>
      <c r="I160" s="312"/>
      <c r="J160" s="323"/>
    </row>
    <row r="161" spans="1:10" s="16" customFormat="1" ht="20.25" customHeight="1" x14ac:dyDescent="0.25">
      <c r="A161" s="4" t="s">
        <v>667</v>
      </c>
      <c r="B161" s="3" t="s">
        <v>15</v>
      </c>
      <c r="C161" s="56" t="s">
        <v>14</v>
      </c>
      <c r="D161" s="3" t="s">
        <v>305</v>
      </c>
      <c r="E161" s="300"/>
      <c r="F161" s="133"/>
      <c r="G161" s="271">
        <v>163.185</v>
      </c>
      <c r="H161" s="303"/>
      <c r="I161" s="312"/>
      <c r="J161" s="323"/>
    </row>
    <row r="162" spans="1:10" s="16" customFormat="1" ht="21.75" thickBot="1" x14ac:dyDescent="0.3">
      <c r="A162" s="44" t="s">
        <v>668</v>
      </c>
      <c r="B162" s="45" t="s">
        <v>18</v>
      </c>
      <c r="C162" s="58" t="s">
        <v>14</v>
      </c>
      <c r="D162" s="45" t="s">
        <v>305</v>
      </c>
      <c r="E162" s="301"/>
      <c r="F162" s="134"/>
      <c r="G162" s="271">
        <v>163.185</v>
      </c>
      <c r="H162" s="304"/>
      <c r="I162" s="313"/>
      <c r="J162" s="324"/>
    </row>
    <row r="163" spans="1:10" s="16" customFormat="1" ht="24" customHeight="1" x14ac:dyDescent="0.25">
      <c r="A163" s="17" t="s">
        <v>238</v>
      </c>
      <c r="B163" s="39" t="s">
        <v>53</v>
      </c>
      <c r="C163" s="378" t="s">
        <v>310</v>
      </c>
      <c r="D163" s="378" t="s">
        <v>310</v>
      </c>
      <c r="E163" s="296" t="s">
        <v>402</v>
      </c>
      <c r="F163" s="334"/>
      <c r="G163" s="269">
        <v>13.282500000000002</v>
      </c>
      <c r="H163" s="202">
        <v>50</v>
      </c>
      <c r="I163" s="204">
        <v>10.65</v>
      </c>
      <c r="J163" s="207">
        <f>0.36*0.23*0.38</f>
        <v>3.1463999999999999E-2</v>
      </c>
    </row>
    <row r="164" spans="1:10" s="16" customFormat="1" ht="24" customHeight="1" thickBot="1" x14ac:dyDescent="0.3">
      <c r="A164" s="19" t="s">
        <v>178</v>
      </c>
      <c r="B164" s="27" t="s">
        <v>14</v>
      </c>
      <c r="C164" s="379"/>
      <c r="D164" s="379"/>
      <c r="E164" s="298"/>
      <c r="F164" s="337"/>
      <c r="G164" s="271">
        <v>13.282500000000002</v>
      </c>
      <c r="H164" s="203">
        <v>50</v>
      </c>
      <c r="I164" s="205">
        <v>10.65</v>
      </c>
      <c r="J164" s="208">
        <f>0.36*0.23*0.38</f>
        <v>3.1463999999999999E-2</v>
      </c>
    </row>
    <row r="165" spans="1:10" ht="22.5" customHeight="1" thickBot="1" x14ac:dyDescent="0.3">
      <c r="A165" s="307" t="s">
        <v>384</v>
      </c>
      <c r="B165" s="308"/>
      <c r="C165" s="308"/>
      <c r="D165" s="308"/>
      <c r="E165" s="308"/>
      <c r="F165" s="308"/>
      <c r="G165" s="308"/>
      <c r="H165" s="308"/>
      <c r="I165" s="308"/>
      <c r="J165" s="380"/>
    </row>
    <row r="166" spans="1:10" s="16" customFormat="1" ht="54.75" customHeight="1" thickBot="1" x14ac:dyDescent="0.3">
      <c r="A166" s="17" t="s">
        <v>69</v>
      </c>
      <c r="B166" s="39" t="s">
        <v>11</v>
      </c>
      <c r="C166" s="65" t="s">
        <v>306</v>
      </c>
      <c r="D166" s="39" t="s">
        <v>307</v>
      </c>
      <c r="E166" s="296" t="s">
        <v>600</v>
      </c>
      <c r="F166" s="334"/>
      <c r="G166" s="269">
        <v>149.9025</v>
      </c>
      <c r="H166" s="219">
        <v>10</v>
      </c>
      <c r="I166" s="204">
        <v>7.5</v>
      </c>
      <c r="J166" s="207">
        <f>0.35*0.35*0.24</f>
        <v>2.9399999999999996E-2</v>
      </c>
    </row>
    <row r="167" spans="1:10" s="16" customFormat="1" ht="54.75" customHeight="1" thickBot="1" x14ac:dyDescent="0.3">
      <c r="A167" s="17" t="s">
        <v>772</v>
      </c>
      <c r="B167" s="39" t="s">
        <v>14</v>
      </c>
      <c r="C167" s="65" t="s">
        <v>306</v>
      </c>
      <c r="D167" s="39" t="s">
        <v>307</v>
      </c>
      <c r="E167" s="298"/>
      <c r="F167" s="337"/>
      <c r="G167" s="271">
        <v>153.31800000000001</v>
      </c>
      <c r="H167" s="219">
        <v>10</v>
      </c>
      <c r="I167" s="204">
        <v>7.5</v>
      </c>
      <c r="J167" s="207">
        <f>0.35*0.35*0.24</f>
        <v>2.9399999999999996E-2</v>
      </c>
    </row>
    <row r="168" spans="1:10" s="16" customFormat="1" ht="108.75" customHeight="1" thickBot="1" x14ac:dyDescent="0.3">
      <c r="A168" s="11" t="s">
        <v>174</v>
      </c>
      <c r="B168" s="36" t="s">
        <v>12</v>
      </c>
      <c r="C168" s="63" t="s">
        <v>306</v>
      </c>
      <c r="D168" s="36" t="s">
        <v>311</v>
      </c>
      <c r="E168" s="12" t="s">
        <v>599</v>
      </c>
      <c r="F168" s="135"/>
      <c r="G168" s="269">
        <v>205.30950000000004</v>
      </c>
      <c r="H168" s="37">
        <v>10</v>
      </c>
      <c r="I168" s="14">
        <v>7</v>
      </c>
      <c r="J168" s="15">
        <f>0.4*0.19*0.4</f>
        <v>3.0400000000000007E-2</v>
      </c>
    </row>
    <row r="169" spans="1:10" s="16" customFormat="1" ht="59.25" customHeight="1" thickBot="1" x14ac:dyDescent="0.3">
      <c r="A169" s="11" t="s">
        <v>212</v>
      </c>
      <c r="B169" s="24" t="s">
        <v>14</v>
      </c>
      <c r="C169" s="70" t="s">
        <v>310</v>
      </c>
      <c r="D169" s="13" t="s">
        <v>310</v>
      </c>
      <c r="E169" s="12" t="s">
        <v>396</v>
      </c>
      <c r="F169" s="136"/>
      <c r="G169" s="269">
        <v>13.282500000000002</v>
      </c>
      <c r="H169" s="37">
        <v>50</v>
      </c>
      <c r="I169" s="14">
        <v>10.65</v>
      </c>
      <c r="J169" s="15">
        <f>0.36*0.23*0.38</f>
        <v>3.1463999999999999E-2</v>
      </c>
    </row>
    <row r="170" spans="1:10" ht="22.5" customHeight="1" thickBot="1" x14ac:dyDescent="0.3">
      <c r="A170" s="307" t="s">
        <v>672</v>
      </c>
      <c r="B170" s="308"/>
      <c r="C170" s="308"/>
      <c r="D170" s="308"/>
      <c r="E170" s="308"/>
      <c r="F170" s="308"/>
      <c r="G170" s="308"/>
      <c r="H170" s="308"/>
      <c r="I170" s="308"/>
      <c r="J170" s="380"/>
    </row>
    <row r="171" spans="1:10" s="16" customFormat="1" ht="28.5" customHeight="1" x14ac:dyDescent="0.25">
      <c r="A171" s="42" t="s">
        <v>673</v>
      </c>
      <c r="B171" s="43" t="s">
        <v>10</v>
      </c>
      <c r="C171" s="57" t="s">
        <v>14</v>
      </c>
      <c r="D171" s="43" t="s">
        <v>307</v>
      </c>
      <c r="E171" s="299" t="s">
        <v>736</v>
      </c>
      <c r="F171" s="163"/>
      <c r="G171" s="270">
        <v>140.41500000000002</v>
      </c>
      <c r="H171" s="302">
        <v>10</v>
      </c>
      <c r="I171" s="311">
        <v>7.5</v>
      </c>
      <c r="J171" s="322">
        <f>0.35*0.35*0.24</f>
        <v>2.9399999999999996E-2</v>
      </c>
    </row>
    <row r="172" spans="1:10" s="16" customFormat="1" ht="28.5" customHeight="1" x14ac:dyDescent="0.25">
      <c r="A172" s="4" t="s">
        <v>674</v>
      </c>
      <c r="B172" s="3" t="s">
        <v>12</v>
      </c>
      <c r="C172" s="56" t="s">
        <v>14</v>
      </c>
      <c r="D172" s="3" t="s">
        <v>307</v>
      </c>
      <c r="E172" s="300"/>
      <c r="F172" s="164"/>
      <c r="G172" s="443">
        <v>167.739</v>
      </c>
      <c r="H172" s="303"/>
      <c r="I172" s="312"/>
      <c r="J172" s="323"/>
    </row>
    <row r="173" spans="1:10" s="16" customFormat="1" ht="28.5" customHeight="1" x14ac:dyDescent="0.25">
      <c r="A173" s="4" t="s">
        <v>681</v>
      </c>
      <c r="B173" s="3" t="s">
        <v>14</v>
      </c>
      <c r="C173" s="56" t="s">
        <v>14</v>
      </c>
      <c r="D173" s="3" t="s">
        <v>307</v>
      </c>
      <c r="E173" s="300"/>
      <c r="F173" s="164"/>
      <c r="G173" s="443">
        <v>170.77500000000001</v>
      </c>
      <c r="H173" s="303"/>
      <c r="I173" s="312"/>
      <c r="J173" s="323"/>
    </row>
    <row r="174" spans="1:10" s="16" customFormat="1" ht="28.5" customHeight="1" thickBot="1" x14ac:dyDescent="0.3">
      <c r="A174" s="4" t="s">
        <v>682</v>
      </c>
      <c r="B174" s="3" t="s">
        <v>15</v>
      </c>
      <c r="C174" s="56" t="s">
        <v>14</v>
      </c>
      <c r="D174" s="3" t="s">
        <v>307</v>
      </c>
      <c r="E174" s="300"/>
      <c r="F174" s="164"/>
      <c r="G174" s="443">
        <v>174.57000000000002</v>
      </c>
      <c r="H174" s="303"/>
      <c r="I174" s="312"/>
      <c r="J174" s="323"/>
    </row>
    <row r="175" spans="1:10" s="16" customFormat="1" ht="59.25" customHeight="1" thickBot="1" x14ac:dyDescent="0.3">
      <c r="A175" s="11" t="s">
        <v>212</v>
      </c>
      <c r="B175" s="24" t="s">
        <v>14</v>
      </c>
      <c r="C175" s="70" t="s">
        <v>310</v>
      </c>
      <c r="D175" s="13" t="s">
        <v>310</v>
      </c>
      <c r="E175" s="12" t="s">
        <v>396</v>
      </c>
      <c r="F175" s="136"/>
      <c r="G175" s="269">
        <v>13.282500000000002</v>
      </c>
      <c r="H175" s="37">
        <v>50</v>
      </c>
      <c r="I175" s="14">
        <v>10.65</v>
      </c>
      <c r="J175" s="15">
        <f>0.36*0.23*0.38</f>
        <v>3.1463999999999999E-2</v>
      </c>
    </row>
    <row r="176" spans="1:10" ht="22.5" customHeight="1" thickBot="1" x14ac:dyDescent="0.3">
      <c r="A176" s="307" t="s">
        <v>385</v>
      </c>
      <c r="B176" s="308"/>
      <c r="C176" s="308"/>
      <c r="D176" s="308"/>
      <c r="E176" s="308"/>
      <c r="F176" s="308"/>
      <c r="G176" s="308"/>
      <c r="H176" s="308"/>
      <c r="I176" s="308"/>
      <c r="J176" s="380"/>
    </row>
    <row r="177" spans="1:10" s="16" customFormat="1" ht="34.5" customHeight="1" x14ac:dyDescent="0.25">
      <c r="A177" s="18" t="s">
        <v>200</v>
      </c>
      <c r="B177" s="21" t="s">
        <v>11</v>
      </c>
      <c r="C177" s="66" t="s">
        <v>306</v>
      </c>
      <c r="D177" s="21" t="s">
        <v>305</v>
      </c>
      <c r="E177" s="296" t="s">
        <v>598</v>
      </c>
      <c r="F177" s="335"/>
      <c r="G177" s="271">
        <v>161.667</v>
      </c>
      <c r="H177" s="370"/>
      <c r="I177" s="355"/>
      <c r="J177" s="358"/>
    </row>
    <row r="178" spans="1:10" s="16" customFormat="1" ht="34.5" customHeight="1" x14ac:dyDescent="0.25">
      <c r="A178" s="18" t="s">
        <v>201</v>
      </c>
      <c r="B178" s="21" t="s">
        <v>14</v>
      </c>
      <c r="C178" s="66" t="s">
        <v>306</v>
      </c>
      <c r="D178" s="21" t="s">
        <v>305</v>
      </c>
      <c r="E178" s="297"/>
      <c r="F178" s="335"/>
      <c r="G178" s="271">
        <v>189.37050000000002</v>
      </c>
      <c r="H178" s="370"/>
      <c r="I178" s="355"/>
      <c r="J178" s="358"/>
    </row>
    <row r="179" spans="1:10" s="16" customFormat="1" ht="34.5" customHeight="1" thickBot="1" x14ac:dyDescent="0.3">
      <c r="A179" s="19" t="s">
        <v>202</v>
      </c>
      <c r="B179" s="27" t="s">
        <v>15</v>
      </c>
      <c r="C179" s="67" t="s">
        <v>306</v>
      </c>
      <c r="D179" s="27" t="s">
        <v>305</v>
      </c>
      <c r="E179" s="298"/>
      <c r="F179" s="337"/>
      <c r="G179" s="271">
        <v>193.54500000000002</v>
      </c>
      <c r="H179" s="371"/>
      <c r="I179" s="372"/>
      <c r="J179" s="373"/>
    </row>
    <row r="180" spans="1:10" s="16" customFormat="1" ht="37.5" customHeight="1" thickBot="1" x14ac:dyDescent="0.3">
      <c r="A180" s="11" t="s">
        <v>197</v>
      </c>
      <c r="B180" s="24" t="s">
        <v>14</v>
      </c>
      <c r="C180" s="70" t="s">
        <v>310</v>
      </c>
      <c r="D180" s="13" t="s">
        <v>310</v>
      </c>
      <c r="E180" s="12" t="s">
        <v>550</v>
      </c>
      <c r="F180" s="136"/>
      <c r="G180" s="271">
        <v>15.180000000000003</v>
      </c>
      <c r="H180" s="37">
        <v>50</v>
      </c>
      <c r="I180" s="14">
        <v>10.5</v>
      </c>
      <c r="J180" s="15">
        <f>0.35*0.35*0.24</f>
        <v>2.9399999999999996E-2</v>
      </c>
    </row>
    <row r="181" spans="1:10" s="2" customFormat="1" ht="27.75" customHeight="1" x14ac:dyDescent="0.25">
      <c r="A181" s="42" t="s">
        <v>332</v>
      </c>
      <c r="B181" s="43" t="s">
        <v>9</v>
      </c>
      <c r="C181" s="43" t="s">
        <v>306</v>
      </c>
      <c r="D181" s="43" t="s">
        <v>305</v>
      </c>
      <c r="E181" s="299" t="s">
        <v>590</v>
      </c>
      <c r="F181" s="288"/>
      <c r="G181" s="443">
        <v>151.80000000000001</v>
      </c>
      <c r="H181" s="302">
        <v>6</v>
      </c>
      <c r="I181" s="311">
        <v>11.9</v>
      </c>
      <c r="J181" s="322">
        <f>0.58*0.255*0.45</f>
        <v>6.6555000000000003E-2</v>
      </c>
    </row>
    <row r="182" spans="1:10" s="2" customFormat="1" ht="27.75" customHeight="1" x14ac:dyDescent="0.25">
      <c r="A182" s="4" t="s">
        <v>333</v>
      </c>
      <c r="B182" s="3" t="s">
        <v>11</v>
      </c>
      <c r="C182" s="3" t="s">
        <v>306</v>
      </c>
      <c r="D182" s="3" t="s">
        <v>305</v>
      </c>
      <c r="E182" s="300"/>
      <c r="F182" s="321"/>
      <c r="G182" s="443">
        <v>151.80000000000001</v>
      </c>
      <c r="H182" s="303"/>
      <c r="I182" s="312"/>
      <c r="J182" s="323"/>
    </row>
    <row r="183" spans="1:10" s="2" customFormat="1" ht="27.75" customHeight="1" x14ac:dyDescent="0.25">
      <c r="A183" s="4" t="s">
        <v>334</v>
      </c>
      <c r="B183" s="3" t="s">
        <v>12</v>
      </c>
      <c r="C183" s="3" t="s">
        <v>306</v>
      </c>
      <c r="D183" s="3" t="s">
        <v>305</v>
      </c>
      <c r="E183" s="300"/>
      <c r="F183" s="321"/>
      <c r="G183" s="443">
        <v>250.47000000000006</v>
      </c>
      <c r="H183" s="303"/>
      <c r="I183" s="312"/>
      <c r="J183" s="323"/>
    </row>
    <row r="184" spans="1:10" s="2" customFormat="1" ht="27.75" customHeight="1" thickBot="1" x14ac:dyDescent="0.3">
      <c r="A184" s="44" t="s">
        <v>335</v>
      </c>
      <c r="B184" s="45" t="s">
        <v>14</v>
      </c>
      <c r="C184" s="45" t="s">
        <v>306</v>
      </c>
      <c r="D184" s="45" t="s">
        <v>305</v>
      </c>
      <c r="E184" s="301"/>
      <c r="F184" s="289"/>
      <c r="G184" s="443">
        <v>189.75000000000003</v>
      </c>
      <c r="H184" s="304"/>
      <c r="I184" s="313"/>
      <c r="J184" s="324"/>
    </row>
    <row r="185" spans="1:10" s="2" customFormat="1" ht="54" customHeight="1" x14ac:dyDescent="0.25">
      <c r="A185" s="42" t="s">
        <v>336</v>
      </c>
      <c r="B185" s="43" t="s">
        <v>11</v>
      </c>
      <c r="C185" s="43" t="s">
        <v>306</v>
      </c>
      <c r="D185" s="43" t="s">
        <v>305</v>
      </c>
      <c r="E185" s="381" t="s">
        <v>589</v>
      </c>
      <c r="F185" s="288"/>
      <c r="G185" s="443">
        <v>227.70000000000005</v>
      </c>
      <c r="H185" s="302">
        <v>6</v>
      </c>
      <c r="I185" s="311">
        <v>14.6</v>
      </c>
      <c r="J185" s="322">
        <f>0.58*0.255*0.45</f>
        <v>6.6555000000000003E-2</v>
      </c>
    </row>
    <row r="186" spans="1:10" s="2" customFormat="1" ht="54" customHeight="1" thickBot="1" x14ac:dyDescent="0.3">
      <c r="A186" s="44" t="s">
        <v>337</v>
      </c>
      <c r="B186" s="45" t="s">
        <v>14</v>
      </c>
      <c r="C186" s="45" t="s">
        <v>306</v>
      </c>
      <c r="D186" s="45" t="s">
        <v>305</v>
      </c>
      <c r="E186" s="382"/>
      <c r="F186" s="289"/>
      <c r="G186" s="443">
        <v>284.625</v>
      </c>
      <c r="H186" s="304"/>
      <c r="I186" s="313"/>
      <c r="J186" s="324"/>
    </row>
    <row r="187" spans="1:10" ht="22.5" customHeight="1" thickBot="1" x14ac:dyDescent="0.3">
      <c r="A187" s="307" t="s">
        <v>648</v>
      </c>
      <c r="B187" s="308"/>
      <c r="C187" s="308"/>
      <c r="D187" s="308"/>
      <c r="E187" s="308"/>
      <c r="F187" s="308"/>
      <c r="G187" s="308"/>
      <c r="H187" s="308"/>
      <c r="I187" s="308"/>
      <c r="J187" s="380"/>
    </row>
    <row r="188" spans="1:10" s="16" customFormat="1" ht="40.5" customHeight="1" x14ac:dyDescent="0.25">
      <c r="A188" s="17" t="s">
        <v>649</v>
      </c>
      <c r="B188" s="39" t="s">
        <v>10</v>
      </c>
      <c r="C188" s="165" t="s">
        <v>14</v>
      </c>
      <c r="D188" s="229" t="s">
        <v>305</v>
      </c>
      <c r="E188" s="296" t="s">
        <v>737</v>
      </c>
      <c r="F188" s="334"/>
      <c r="G188" s="269">
        <v>169.25700000000001</v>
      </c>
      <c r="H188" s="383">
        <v>8</v>
      </c>
      <c r="I188" s="354">
        <v>12.7</v>
      </c>
      <c r="J188" s="357">
        <f>0.325*0.325*0.41</f>
        <v>4.3306250000000004E-2</v>
      </c>
    </row>
    <row r="189" spans="1:10" s="16" customFormat="1" ht="40.5" customHeight="1" x14ac:dyDescent="0.25">
      <c r="A189" s="18" t="s">
        <v>650</v>
      </c>
      <c r="B189" s="21" t="s">
        <v>11</v>
      </c>
      <c r="C189" s="166" t="s">
        <v>14</v>
      </c>
      <c r="D189" s="238" t="s">
        <v>305</v>
      </c>
      <c r="E189" s="297"/>
      <c r="F189" s="335"/>
      <c r="G189" s="271">
        <v>182.16000000000003</v>
      </c>
      <c r="H189" s="370"/>
      <c r="I189" s="355"/>
      <c r="J189" s="358"/>
    </row>
    <row r="190" spans="1:10" s="16" customFormat="1" ht="40.5" customHeight="1" thickBot="1" x14ac:dyDescent="0.3">
      <c r="A190" s="18" t="s">
        <v>651</v>
      </c>
      <c r="B190" s="21" t="s">
        <v>14</v>
      </c>
      <c r="C190" s="166" t="s">
        <v>14</v>
      </c>
      <c r="D190" s="238" t="s">
        <v>305</v>
      </c>
      <c r="E190" s="297"/>
      <c r="F190" s="335"/>
      <c r="G190" s="271">
        <v>211.76100000000005</v>
      </c>
      <c r="H190" s="370"/>
      <c r="I190" s="355"/>
      <c r="J190" s="358"/>
    </row>
    <row r="191" spans="1:10" s="16" customFormat="1" ht="37.5" customHeight="1" thickBot="1" x14ac:dyDescent="0.3">
      <c r="A191" s="11" t="s">
        <v>197</v>
      </c>
      <c r="B191" s="24" t="s">
        <v>14</v>
      </c>
      <c r="C191" s="70" t="s">
        <v>310</v>
      </c>
      <c r="D191" s="13" t="s">
        <v>310</v>
      </c>
      <c r="E191" s="12" t="s">
        <v>550</v>
      </c>
      <c r="F191" s="136"/>
      <c r="G191" s="269">
        <v>15.180000000000003</v>
      </c>
      <c r="H191" s="37">
        <v>50</v>
      </c>
      <c r="I191" s="14">
        <v>10.5</v>
      </c>
      <c r="J191" s="15">
        <f>0.35*0.35*0.24</f>
        <v>2.9399999999999996E-2</v>
      </c>
    </row>
    <row r="192" spans="1:10" ht="22.5" customHeight="1" thickBot="1" x14ac:dyDescent="0.3">
      <c r="A192" s="307" t="s">
        <v>652</v>
      </c>
      <c r="B192" s="308"/>
      <c r="C192" s="308"/>
      <c r="D192" s="308"/>
      <c r="E192" s="308"/>
      <c r="F192" s="308"/>
      <c r="G192" s="308"/>
      <c r="H192" s="308"/>
      <c r="I192" s="308"/>
      <c r="J192" s="380"/>
    </row>
    <row r="193" spans="1:10" s="16" customFormat="1" ht="110.25" customHeight="1" thickBot="1" x14ac:dyDescent="0.3">
      <c r="A193" s="18" t="s">
        <v>675</v>
      </c>
      <c r="B193" s="21" t="s">
        <v>15</v>
      </c>
      <c r="C193" s="166" t="s">
        <v>14</v>
      </c>
      <c r="D193" s="238" t="s">
        <v>307</v>
      </c>
      <c r="E193" s="198" t="s">
        <v>738</v>
      </c>
      <c r="F193" s="199"/>
      <c r="G193" s="256">
        <v>235.29000000000005</v>
      </c>
      <c r="H193" s="220"/>
      <c r="I193" s="205"/>
      <c r="J193" s="208"/>
    </row>
    <row r="194" spans="1:10" s="16" customFormat="1" ht="37.5" customHeight="1" thickBot="1" x14ac:dyDescent="0.3">
      <c r="A194" s="11" t="s">
        <v>237</v>
      </c>
      <c r="B194" s="24" t="s">
        <v>14</v>
      </c>
      <c r="C194" s="70" t="s">
        <v>310</v>
      </c>
      <c r="D194" s="13" t="s">
        <v>310</v>
      </c>
      <c r="E194" s="12" t="s">
        <v>773</v>
      </c>
      <c r="F194" s="136"/>
      <c r="G194" s="256">
        <v>15.180000000000003</v>
      </c>
      <c r="H194" s="37">
        <v>50</v>
      </c>
      <c r="I194" s="14">
        <v>10.5</v>
      </c>
      <c r="J194" s="15">
        <f>0.35*0.35*0.24</f>
        <v>2.9399999999999996E-2</v>
      </c>
    </row>
    <row r="195" spans="1:10" ht="22.5" customHeight="1" thickBot="1" x14ac:dyDescent="0.3">
      <c r="A195" s="307" t="s">
        <v>386</v>
      </c>
      <c r="B195" s="308"/>
      <c r="C195" s="308"/>
      <c r="D195" s="308"/>
      <c r="E195" s="308"/>
      <c r="F195" s="308"/>
      <c r="G195" s="308"/>
      <c r="H195" s="308"/>
      <c r="I195" s="308"/>
      <c r="J195" s="380"/>
    </row>
    <row r="196" spans="1:10" s="16" customFormat="1" ht="12.75" customHeight="1" x14ac:dyDescent="0.25">
      <c r="A196" s="17" t="s">
        <v>20</v>
      </c>
      <c r="B196" s="39" t="s">
        <v>9</v>
      </c>
      <c r="C196" s="65" t="s">
        <v>306</v>
      </c>
      <c r="D196" s="39" t="s">
        <v>305</v>
      </c>
      <c r="E196" s="296" t="s">
        <v>597</v>
      </c>
      <c r="F196" s="334"/>
      <c r="G196" s="269">
        <v>207.96600000000004</v>
      </c>
      <c r="H196" s="383">
        <v>5</v>
      </c>
      <c r="I196" s="354">
        <v>12.1</v>
      </c>
      <c r="J196" s="357">
        <f>0.38*0.36*0.28</f>
        <v>3.8304000000000005E-2</v>
      </c>
    </row>
    <row r="197" spans="1:10" s="16" customFormat="1" ht="12.75" customHeight="1" x14ac:dyDescent="0.25">
      <c r="A197" s="18" t="s">
        <v>21</v>
      </c>
      <c r="B197" s="21" t="s">
        <v>10</v>
      </c>
      <c r="C197" s="66" t="s">
        <v>306</v>
      </c>
      <c r="D197" s="21" t="s">
        <v>305</v>
      </c>
      <c r="E197" s="297"/>
      <c r="F197" s="335"/>
      <c r="G197" s="271">
        <v>207.96600000000004</v>
      </c>
      <c r="H197" s="370"/>
      <c r="I197" s="355"/>
      <c r="J197" s="358"/>
    </row>
    <row r="198" spans="1:10" s="16" customFormat="1" ht="12.75" customHeight="1" x14ac:dyDescent="0.25">
      <c r="A198" s="18" t="s">
        <v>22</v>
      </c>
      <c r="B198" s="21" t="s">
        <v>11</v>
      </c>
      <c r="C198" s="66" t="s">
        <v>306</v>
      </c>
      <c r="D198" s="21" t="s">
        <v>305</v>
      </c>
      <c r="E198" s="297"/>
      <c r="F198" s="335"/>
      <c r="G198" s="271">
        <v>228.83850000000004</v>
      </c>
      <c r="H198" s="370"/>
      <c r="I198" s="355"/>
      <c r="J198" s="358"/>
    </row>
    <row r="199" spans="1:10" s="16" customFormat="1" ht="12.75" customHeight="1" x14ac:dyDescent="0.25">
      <c r="A199" s="18" t="s">
        <v>102</v>
      </c>
      <c r="B199" s="21" t="s">
        <v>13</v>
      </c>
      <c r="C199" s="66" t="s">
        <v>306</v>
      </c>
      <c r="D199" s="21" t="s">
        <v>305</v>
      </c>
      <c r="E199" s="297"/>
      <c r="F199" s="335"/>
      <c r="G199" s="271">
        <v>261.85500000000008</v>
      </c>
      <c r="H199" s="370"/>
      <c r="I199" s="355"/>
      <c r="J199" s="358"/>
    </row>
    <row r="200" spans="1:10" s="16" customFormat="1" ht="12.75" customHeight="1" x14ac:dyDescent="0.25">
      <c r="A200" s="18" t="s">
        <v>23</v>
      </c>
      <c r="B200" s="21" t="s">
        <v>14</v>
      </c>
      <c r="C200" s="66" t="s">
        <v>306</v>
      </c>
      <c r="D200" s="21" t="s">
        <v>305</v>
      </c>
      <c r="E200" s="297"/>
      <c r="F200" s="335"/>
      <c r="G200" s="271">
        <v>261.85500000000008</v>
      </c>
      <c r="H200" s="370"/>
      <c r="I200" s="355"/>
      <c r="J200" s="358"/>
    </row>
    <row r="201" spans="1:10" s="16" customFormat="1" ht="21" x14ac:dyDescent="0.25">
      <c r="A201" s="18" t="s">
        <v>24</v>
      </c>
      <c r="B201" s="21" t="s">
        <v>15</v>
      </c>
      <c r="C201" s="66" t="s">
        <v>306</v>
      </c>
      <c r="D201" s="21" t="s">
        <v>305</v>
      </c>
      <c r="E201" s="297"/>
      <c r="F201" s="335"/>
      <c r="G201" s="271">
        <v>264.89100000000008</v>
      </c>
      <c r="H201" s="370"/>
      <c r="I201" s="355"/>
      <c r="J201" s="358"/>
    </row>
    <row r="202" spans="1:10" s="16" customFormat="1" ht="21.75" thickBot="1" x14ac:dyDescent="0.3">
      <c r="A202" s="19" t="s">
        <v>25</v>
      </c>
      <c r="B202" s="27" t="s">
        <v>18</v>
      </c>
      <c r="C202" s="67" t="s">
        <v>306</v>
      </c>
      <c r="D202" s="27" t="s">
        <v>305</v>
      </c>
      <c r="E202" s="298"/>
      <c r="F202" s="337"/>
      <c r="G202" s="271">
        <v>258.06000000000006</v>
      </c>
      <c r="H202" s="371"/>
      <c r="I202" s="372"/>
      <c r="J202" s="373"/>
    </row>
    <row r="203" spans="1:10" s="16" customFormat="1" ht="133.5" customHeight="1" thickBot="1" x14ac:dyDescent="0.3">
      <c r="A203" s="11" t="s">
        <v>103</v>
      </c>
      <c r="B203" s="24" t="s">
        <v>161</v>
      </c>
      <c r="C203" s="64" t="s">
        <v>306</v>
      </c>
      <c r="D203" s="24" t="s">
        <v>305</v>
      </c>
      <c r="E203" s="12" t="s">
        <v>601</v>
      </c>
      <c r="F203" s="136"/>
      <c r="G203" s="269">
        <v>228.83850000000004</v>
      </c>
      <c r="H203" s="37">
        <v>2</v>
      </c>
      <c r="I203" s="14">
        <v>5.26</v>
      </c>
      <c r="J203" s="15">
        <f>0.285*0.285*0.305</f>
        <v>2.4773624999999997E-2</v>
      </c>
    </row>
    <row r="204" spans="1:10" s="16" customFormat="1" ht="129" customHeight="1" thickBot="1" x14ac:dyDescent="0.3">
      <c r="A204" s="11" t="s">
        <v>137</v>
      </c>
      <c r="B204" s="24" t="s">
        <v>160</v>
      </c>
      <c r="C204" s="64" t="s">
        <v>306</v>
      </c>
      <c r="D204" s="24" t="s">
        <v>305</v>
      </c>
      <c r="E204" s="12" t="s">
        <v>602</v>
      </c>
      <c r="F204" s="136"/>
      <c r="G204" s="269">
        <v>228.83850000000004</v>
      </c>
      <c r="H204" s="37">
        <v>2</v>
      </c>
      <c r="I204" s="14">
        <v>5.26</v>
      </c>
      <c r="J204" s="15">
        <f>0.285*0.285*0.305</f>
        <v>2.4773624999999997E-2</v>
      </c>
    </row>
    <row r="205" spans="1:10" s="16" customFormat="1" ht="37.5" customHeight="1" thickBot="1" x14ac:dyDescent="0.3">
      <c r="A205" s="11" t="s">
        <v>197</v>
      </c>
      <c r="B205" s="24" t="s">
        <v>14</v>
      </c>
      <c r="C205" s="70" t="s">
        <v>310</v>
      </c>
      <c r="D205" s="13" t="s">
        <v>310</v>
      </c>
      <c r="E205" s="12" t="s">
        <v>550</v>
      </c>
      <c r="F205" s="136"/>
      <c r="G205" s="269">
        <v>15.180000000000003</v>
      </c>
      <c r="H205" s="37">
        <v>50</v>
      </c>
      <c r="I205" s="14">
        <v>10.5</v>
      </c>
      <c r="J205" s="15">
        <f>0.35*0.35*0.24</f>
        <v>2.9399999999999996E-2</v>
      </c>
    </row>
    <row r="206" spans="1:10" ht="22.5" customHeight="1" thickBot="1" x14ac:dyDescent="0.3">
      <c r="A206" s="307" t="s">
        <v>653</v>
      </c>
      <c r="B206" s="308"/>
      <c r="C206" s="308"/>
      <c r="D206" s="308"/>
      <c r="E206" s="308"/>
      <c r="F206" s="308"/>
      <c r="G206" s="308"/>
      <c r="H206" s="308"/>
      <c r="I206" s="308"/>
      <c r="J206" s="380"/>
    </row>
    <row r="207" spans="1:10" s="16" customFormat="1" ht="33.75" customHeight="1" x14ac:dyDescent="0.25">
      <c r="A207" s="17" t="s">
        <v>693</v>
      </c>
      <c r="B207" s="39" t="s">
        <v>10</v>
      </c>
      <c r="C207" s="165" t="s">
        <v>14</v>
      </c>
      <c r="D207" s="39" t="s">
        <v>305</v>
      </c>
      <c r="E207" s="296" t="s">
        <v>739</v>
      </c>
      <c r="F207" s="334"/>
      <c r="G207" s="269">
        <v>231.49500000000006</v>
      </c>
      <c r="H207" s="327">
        <v>8</v>
      </c>
      <c r="I207" s="315">
        <v>12.7</v>
      </c>
      <c r="J207" s="385">
        <f>0.325*0.325*0.41</f>
        <v>4.3306250000000004E-2</v>
      </c>
    </row>
    <row r="208" spans="1:10" s="16" customFormat="1" ht="33.75" customHeight="1" x14ac:dyDescent="0.25">
      <c r="A208" s="18" t="s">
        <v>694</v>
      </c>
      <c r="B208" s="21" t="s">
        <v>11</v>
      </c>
      <c r="C208" s="166" t="s">
        <v>14</v>
      </c>
      <c r="D208" s="21" t="s">
        <v>305</v>
      </c>
      <c r="E208" s="297"/>
      <c r="F208" s="335"/>
      <c r="G208" s="271">
        <v>248.57250000000005</v>
      </c>
      <c r="H208" s="384"/>
      <c r="I208" s="376"/>
      <c r="J208" s="386"/>
    </row>
    <row r="209" spans="1:10" s="16" customFormat="1" ht="33.75" customHeight="1" x14ac:dyDescent="0.25">
      <c r="A209" s="18" t="s">
        <v>695</v>
      </c>
      <c r="B209" s="21" t="s">
        <v>14</v>
      </c>
      <c r="C209" s="166" t="s">
        <v>14</v>
      </c>
      <c r="D209" s="21" t="s">
        <v>305</v>
      </c>
      <c r="E209" s="297"/>
      <c r="F209" s="335"/>
      <c r="G209" s="271">
        <v>282.72750000000002</v>
      </c>
      <c r="H209" s="384"/>
      <c r="I209" s="376"/>
      <c r="J209" s="386"/>
    </row>
    <row r="210" spans="1:10" s="16" customFormat="1" ht="33.75" customHeight="1" thickBot="1" x14ac:dyDescent="0.3">
      <c r="A210" s="19" t="s">
        <v>696</v>
      </c>
      <c r="B210" s="27" t="s">
        <v>15</v>
      </c>
      <c r="C210" s="167" t="s">
        <v>14</v>
      </c>
      <c r="D210" s="27" t="s">
        <v>305</v>
      </c>
      <c r="E210" s="298"/>
      <c r="F210" s="337"/>
      <c r="G210" s="271">
        <v>286.52250000000004</v>
      </c>
      <c r="H210" s="328"/>
      <c r="I210" s="316"/>
      <c r="J210" s="387"/>
    </row>
    <row r="211" spans="1:10" s="16" customFormat="1" ht="37.5" customHeight="1" thickBot="1" x14ac:dyDescent="0.3">
      <c r="A211" s="11" t="s">
        <v>197</v>
      </c>
      <c r="B211" s="24" t="s">
        <v>14</v>
      </c>
      <c r="C211" s="70" t="s">
        <v>310</v>
      </c>
      <c r="D211" s="13" t="s">
        <v>310</v>
      </c>
      <c r="E211" s="12" t="s">
        <v>550</v>
      </c>
      <c r="F211" s="136"/>
      <c r="G211" s="269">
        <v>15.180000000000003</v>
      </c>
      <c r="H211" s="37">
        <v>50</v>
      </c>
      <c r="I211" s="14">
        <v>10.5</v>
      </c>
      <c r="J211" s="15">
        <f>0.35*0.35*0.24</f>
        <v>2.9399999999999996E-2</v>
      </c>
    </row>
    <row r="212" spans="1:10" ht="22.5" customHeight="1" thickBot="1" x14ac:dyDescent="0.3">
      <c r="A212" s="307" t="s">
        <v>387</v>
      </c>
      <c r="B212" s="308"/>
      <c r="C212" s="308"/>
      <c r="D212" s="308"/>
      <c r="E212" s="308"/>
      <c r="F212" s="308"/>
      <c r="G212" s="308"/>
      <c r="H212" s="308"/>
      <c r="I212" s="308"/>
      <c r="J212" s="380"/>
    </row>
    <row r="213" spans="1:10" s="16" customFormat="1" ht="26.25" customHeight="1" x14ac:dyDescent="0.25">
      <c r="A213" s="17" t="s">
        <v>77</v>
      </c>
      <c r="B213" s="39" t="s">
        <v>9</v>
      </c>
      <c r="C213" s="65" t="s">
        <v>53</v>
      </c>
      <c r="D213" s="39" t="s">
        <v>305</v>
      </c>
      <c r="E213" s="296" t="s">
        <v>749</v>
      </c>
      <c r="F213" s="334"/>
      <c r="G213" s="271">
        <v>379.50000000000006</v>
      </c>
      <c r="H213" s="370">
        <v>2</v>
      </c>
      <c r="I213" s="355">
        <v>8.6</v>
      </c>
      <c r="J213" s="388">
        <f>0.3*0.27*0.27</f>
        <v>2.1870000000000001E-2</v>
      </c>
    </row>
    <row r="214" spans="1:10" s="16" customFormat="1" ht="26.25" customHeight="1" x14ac:dyDescent="0.25">
      <c r="A214" s="18" t="s">
        <v>78</v>
      </c>
      <c r="B214" s="21" t="s">
        <v>10</v>
      </c>
      <c r="C214" s="66" t="s">
        <v>53</v>
      </c>
      <c r="D214" s="21" t="s">
        <v>305</v>
      </c>
      <c r="E214" s="297"/>
      <c r="F214" s="335"/>
      <c r="G214" s="271">
        <v>379.50000000000006</v>
      </c>
      <c r="H214" s="370"/>
      <c r="I214" s="355"/>
      <c r="J214" s="388"/>
    </row>
    <row r="215" spans="1:10" s="16" customFormat="1" ht="26.25" customHeight="1" x14ac:dyDescent="0.25">
      <c r="A215" s="18" t="s">
        <v>79</v>
      </c>
      <c r="B215" s="21" t="s">
        <v>12</v>
      </c>
      <c r="C215" s="66" t="s">
        <v>53</v>
      </c>
      <c r="D215" s="21" t="s">
        <v>305</v>
      </c>
      <c r="E215" s="297"/>
      <c r="F215" s="335"/>
      <c r="G215" s="271">
        <v>398.47500000000008</v>
      </c>
      <c r="H215" s="370"/>
      <c r="I215" s="355"/>
      <c r="J215" s="388"/>
    </row>
    <row r="216" spans="1:10" s="16" customFormat="1" ht="26.25" customHeight="1" thickBot="1" x14ac:dyDescent="0.3">
      <c r="A216" s="18" t="s">
        <v>80</v>
      </c>
      <c r="B216" s="21" t="s">
        <v>14</v>
      </c>
      <c r="C216" s="66" t="s">
        <v>53</v>
      </c>
      <c r="D216" s="21" t="s">
        <v>305</v>
      </c>
      <c r="E216" s="297"/>
      <c r="F216" s="335"/>
      <c r="G216" s="271">
        <v>417.4500000000001</v>
      </c>
      <c r="H216" s="370"/>
      <c r="I216" s="355"/>
      <c r="J216" s="388"/>
    </row>
    <row r="217" spans="1:10" ht="26.25" customHeight="1" thickBot="1" x14ac:dyDescent="0.3">
      <c r="A217" s="307" t="s">
        <v>388</v>
      </c>
      <c r="B217" s="308"/>
      <c r="C217" s="308"/>
      <c r="D217" s="308"/>
      <c r="E217" s="308"/>
      <c r="F217" s="308"/>
      <c r="G217" s="308"/>
      <c r="H217" s="308"/>
      <c r="I217" s="308"/>
      <c r="J217" s="380"/>
    </row>
    <row r="218" spans="1:10" s="16" customFormat="1" ht="12.75" customHeight="1" x14ac:dyDescent="0.25">
      <c r="A218" s="17" t="s">
        <v>228</v>
      </c>
      <c r="B218" s="39" t="s">
        <v>9</v>
      </c>
      <c r="C218" s="65" t="s">
        <v>306</v>
      </c>
      <c r="D218" s="39" t="s">
        <v>307</v>
      </c>
      <c r="E218" s="296" t="s">
        <v>596</v>
      </c>
      <c r="F218" s="334"/>
      <c r="G218" s="269">
        <v>261.85500000000008</v>
      </c>
      <c r="H218" s="383">
        <v>5</v>
      </c>
      <c r="I218" s="354">
        <v>12.1</v>
      </c>
      <c r="J218" s="357">
        <f>0.38*0.36*0.28</f>
        <v>3.8304000000000005E-2</v>
      </c>
    </row>
    <row r="219" spans="1:10" s="16" customFormat="1" ht="12.75" customHeight="1" x14ac:dyDescent="0.25">
      <c r="A219" s="18" t="s">
        <v>229</v>
      </c>
      <c r="B219" s="21" t="s">
        <v>10</v>
      </c>
      <c r="C219" s="66" t="s">
        <v>306</v>
      </c>
      <c r="D219" s="21" t="s">
        <v>307</v>
      </c>
      <c r="E219" s="297"/>
      <c r="F219" s="335"/>
      <c r="G219" s="271">
        <v>261.85500000000008</v>
      </c>
      <c r="H219" s="370"/>
      <c r="I219" s="355"/>
      <c r="J219" s="358"/>
    </row>
    <row r="220" spans="1:10" s="16" customFormat="1" ht="12.75" customHeight="1" x14ac:dyDescent="0.25">
      <c r="A220" s="18" t="s">
        <v>230</v>
      </c>
      <c r="B220" s="21" t="s">
        <v>11</v>
      </c>
      <c r="C220" s="66" t="s">
        <v>306</v>
      </c>
      <c r="D220" s="21" t="s">
        <v>307</v>
      </c>
      <c r="E220" s="297"/>
      <c r="F220" s="335"/>
      <c r="G220" s="271">
        <v>265.27050000000003</v>
      </c>
      <c r="H220" s="370"/>
      <c r="I220" s="355"/>
      <c r="J220" s="358"/>
    </row>
    <row r="221" spans="1:10" s="16" customFormat="1" ht="12.75" customHeight="1" x14ac:dyDescent="0.25">
      <c r="A221" s="18" t="s">
        <v>231</v>
      </c>
      <c r="B221" s="21" t="s">
        <v>12</v>
      </c>
      <c r="C221" s="66" t="s">
        <v>306</v>
      </c>
      <c r="D221" s="21" t="s">
        <v>307</v>
      </c>
      <c r="E221" s="297"/>
      <c r="F221" s="335"/>
      <c r="G221" s="271">
        <v>265.27050000000003</v>
      </c>
      <c r="H221" s="370"/>
      <c r="I221" s="355"/>
      <c r="J221" s="358"/>
    </row>
    <row r="222" spans="1:10" s="16" customFormat="1" ht="12.75" customHeight="1" x14ac:dyDescent="0.25">
      <c r="A222" s="18" t="s">
        <v>232</v>
      </c>
      <c r="B222" s="21" t="s">
        <v>13</v>
      </c>
      <c r="C222" s="66" t="s">
        <v>306</v>
      </c>
      <c r="D222" s="21" t="s">
        <v>307</v>
      </c>
      <c r="E222" s="297"/>
      <c r="F222" s="335"/>
      <c r="G222" s="271">
        <v>296.3895</v>
      </c>
      <c r="H222" s="370"/>
      <c r="I222" s="355"/>
      <c r="J222" s="358"/>
    </row>
    <row r="223" spans="1:10" s="16" customFormat="1" ht="12.75" customHeight="1" x14ac:dyDescent="0.25">
      <c r="A223" s="18" t="s">
        <v>233</v>
      </c>
      <c r="B223" s="21" t="s">
        <v>14</v>
      </c>
      <c r="C223" s="66" t="s">
        <v>306</v>
      </c>
      <c r="D223" s="21" t="s">
        <v>307</v>
      </c>
      <c r="E223" s="297"/>
      <c r="F223" s="335"/>
      <c r="G223" s="271">
        <v>296.3895</v>
      </c>
      <c r="H223" s="370"/>
      <c r="I223" s="355"/>
      <c r="J223" s="358"/>
    </row>
    <row r="224" spans="1:10" s="16" customFormat="1" ht="21" x14ac:dyDescent="0.25">
      <c r="A224" s="18" t="s">
        <v>234</v>
      </c>
      <c r="B224" s="21" t="s">
        <v>15</v>
      </c>
      <c r="C224" s="66" t="s">
        <v>306</v>
      </c>
      <c r="D224" s="21" t="s">
        <v>307</v>
      </c>
      <c r="E224" s="297"/>
      <c r="F224" s="335"/>
      <c r="G224" s="271">
        <v>302.84100000000001</v>
      </c>
      <c r="H224" s="370"/>
      <c r="I224" s="355"/>
      <c r="J224" s="358"/>
    </row>
    <row r="225" spans="1:10" s="16" customFormat="1" ht="15.75" thickBot="1" x14ac:dyDescent="0.3">
      <c r="A225" s="19" t="s">
        <v>235</v>
      </c>
      <c r="B225" s="27" t="s">
        <v>16</v>
      </c>
      <c r="C225" s="67" t="s">
        <v>306</v>
      </c>
      <c r="D225" s="27" t="s">
        <v>307</v>
      </c>
      <c r="E225" s="298"/>
      <c r="F225" s="337"/>
      <c r="G225" s="271">
        <v>302.84100000000001</v>
      </c>
      <c r="H225" s="371"/>
      <c r="I225" s="372"/>
      <c r="J225" s="373"/>
    </row>
    <row r="226" spans="1:10" s="16" customFormat="1" ht="37.5" customHeight="1" thickBot="1" x14ac:dyDescent="0.3">
      <c r="A226" s="11" t="s">
        <v>237</v>
      </c>
      <c r="B226" s="24" t="s">
        <v>14</v>
      </c>
      <c r="C226" s="70" t="s">
        <v>310</v>
      </c>
      <c r="D226" s="13" t="s">
        <v>310</v>
      </c>
      <c r="E226" s="12" t="s">
        <v>551</v>
      </c>
      <c r="F226" s="136"/>
      <c r="G226" s="269">
        <v>15.180000000000003</v>
      </c>
      <c r="H226" s="37">
        <v>50</v>
      </c>
      <c r="I226" s="14">
        <v>10.5</v>
      </c>
      <c r="J226" s="15">
        <f>0.35*0.35*0.24</f>
        <v>2.9399999999999996E-2</v>
      </c>
    </row>
    <row r="227" spans="1:10" ht="22.5" customHeight="1" thickBot="1" x14ac:dyDescent="0.3">
      <c r="A227" s="307" t="s">
        <v>389</v>
      </c>
      <c r="B227" s="308"/>
      <c r="C227" s="308"/>
      <c r="D227" s="308"/>
      <c r="E227" s="308"/>
      <c r="F227" s="308"/>
      <c r="G227" s="308"/>
      <c r="H227" s="308"/>
      <c r="I227" s="308"/>
      <c r="J227" s="380"/>
    </row>
    <row r="228" spans="1:10" s="16" customFormat="1" ht="120" customHeight="1" thickBot="1" x14ac:dyDescent="0.3">
      <c r="A228" s="137" t="s">
        <v>177</v>
      </c>
      <c r="B228" s="138" t="s">
        <v>12</v>
      </c>
      <c r="C228" s="139" t="s">
        <v>306</v>
      </c>
      <c r="D228" s="38" t="s">
        <v>308</v>
      </c>
      <c r="E228" s="194" t="s">
        <v>495</v>
      </c>
      <c r="F228" s="196"/>
      <c r="G228" s="271">
        <v>208.72500000000005</v>
      </c>
      <c r="H228" s="221">
        <v>6</v>
      </c>
      <c r="I228" s="223">
        <v>6</v>
      </c>
      <c r="J228" s="225">
        <f>0.4*0.3*0.4</f>
        <v>4.8000000000000001E-2</v>
      </c>
    </row>
    <row r="229" spans="1:10" s="16" customFormat="1" ht="59.25" customHeight="1" thickBot="1" x14ac:dyDescent="0.3">
      <c r="A229" s="11" t="s">
        <v>562</v>
      </c>
      <c r="B229" s="24" t="s">
        <v>14</v>
      </c>
      <c r="C229" s="70" t="s">
        <v>310</v>
      </c>
      <c r="D229" s="13" t="s">
        <v>310</v>
      </c>
      <c r="E229" s="12" t="s">
        <v>591</v>
      </c>
      <c r="F229" s="136"/>
      <c r="G229" s="271">
        <v>25.047000000000008</v>
      </c>
      <c r="H229" s="202">
        <v>50</v>
      </c>
      <c r="I229" s="204">
        <v>14.65</v>
      </c>
      <c r="J229" s="207">
        <f>0.4*0.26*0.4</f>
        <v>4.1600000000000005E-2</v>
      </c>
    </row>
    <row r="230" spans="1:10" ht="22.5" customHeight="1" thickBot="1" x14ac:dyDescent="0.3">
      <c r="A230" s="307" t="s">
        <v>654</v>
      </c>
      <c r="B230" s="308"/>
      <c r="C230" s="308"/>
      <c r="D230" s="308"/>
      <c r="E230" s="308"/>
      <c r="F230" s="308"/>
      <c r="G230" s="308"/>
      <c r="H230" s="308"/>
      <c r="I230" s="308"/>
      <c r="J230" s="380"/>
    </row>
    <row r="231" spans="1:10" s="16" customFormat="1" ht="23.25" customHeight="1" x14ac:dyDescent="0.25">
      <c r="A231" s="18" t="s">
        <v>697</v>
      </c>
      <c r="B231" s="21" t="s">
        <v>10</v>
      </c>
      <c r="C231" s="166" t="s">
        <v>14</v>
      </c>
      <c r="D231" s="238" t="s">
        <v>307</v>
      </c>
      <c r="E231" s="296" t="s">
        <v>740</v>
      </c>
      <c r="F231" s="199"/>
      <c r="G231" s="271">
        <v>283.86600000000004</v>
      </c>
      <c r="H231" s="327"/>
      <c r="I231" s="315"/>
      <c r="J231" s="317"/>
    </row>
    <row r="232" spans="1:10" s="16" customFormat="1" ht="23.25" customHeight="1" x14ac:dyDescent="0.25">
      <c r="A232" s="18" t="s">
        <v>698</v>
      </c>
      <c r="B232" s="21" t="s">
        <v>11</v>
      </c>
      <c r="C232" s="166" t="s">
        <v>14</v>
      </c>
      <c r="D232" s="238" t="s">
        <v>307</v>
      </c>
      <c r="E232" s="297"/>
      <c r="F232" s="199"/>
      <c r="G232" s="271">
        <v>291.07650000000001</v>
      </c>
      <c r="H232" s="384"/>
      <c r="I232" s="376"/>
      <c r="J232" s="377"/>
    </row>
    <row r="233" spans="1:10" s="16" customFormat="1" ht="23.25" customHeight="1" x14ac:dyDescent="0.25">
      <c r="A233" s="18" t="s">
        <v>699</v>
      </c>
      <c r="B233" s="21" t="s">
        <v>14</v>
      </c>
      <c r="C233" s="166" t="s">
        <v>14</v>
      </c>
      <c r="D233" s="238" t="s">
        <v>307</v>
      </c>
      <c r="E233" s="297"/>
      <c r="F233" s="199"/>
      <c r="G233" s="271">
        <v>322.19550000000004</v>
      </c>
      <c r="H233" s="384"/>
      <c r="I233" s="376"/>
      <c r="J233" s="377"/>
    </row>
    <row r="234" spans="1:10" s="16" customFormat="1" ht="23.25" customHeight="1" x14ac:dyDescent="0.25">
      <c r="A234" s="18" t="s">
        <v>700</v>
      </c>
      <c r="B234" s="21" t="s">
        <v>15</v>
      </c>
      <c r="C234" s="166" t="s">
        <v>14</v>
      </c>
      <c r="D234" s="238" t="s">
        <v>307</v>
      </c>
      <c r="E234" s="297"/>
      <c r="F234" s="199"/>
      <c r="G234" s="271">
        <v>333.20100000000002</v>
      </c>
      <c r="H234" s="384"/>
      <c r="I234" s="376"/>
      <c r="J234" s="377"/>
    </row>
    <row r="235" spans="1:10" s="16" customFormat="1" ht="23.25" customHeight="1" thickBot="1" x14ac:dyDescent="0.3">
      <c r="A235" s="18" t="s">
        <v>701</v>
      </c>
      <c r="B235" s="21" t="s">
        <v>16</v>
      </c>
      <c r="C235" s="166" t="s">
        <v>14</v>
      </c>
      <c r="D235" s="238" t="s">
        <v>307</v>
      </c>
      <c r="E235" s="298"/>
      <c r="F235" s="199"/>
      <c r="G235" s="271">
        <v>329.02650000000006</v>
      </c>
      <c r="H235" s="328"/>
      <c r="I235" s="316"/>
      <c r="J235" s="318"/>
    </row>
    <row r="236" spans="1:10" s="16" customFormat="1" ht="37.5" customHeight="1" thickBot="1" x14ac:dyDescent="0.3">
      <c r="A236" s="11" t="s">
        <v>237</v>
      </c>
      <c r="B236" s="24" t="s">
        <v>14</v>
      </c>
      <c r="C236" s="70" t="s">
        <v>310</v>
      </c>
      <c r="D236" s="13" t="s">
        <v>310</v>
      </c>
      <c r="E236" s="12" t="s">
        <v>551</v>
      </c>
      <c r="F236" s="136"/>
      <c r="G236" s="271">
        <v>15.180000000000003</v>
      </c>
      <c r="H236" s="37">
        <v>50</v>
      </c>
      <c r="I236" s="14">
        <v>10.5</v>
      </c>
      <c r="J236" s="15">
        <f>0.35*0.35*0.24</f>
        <v>2.9399999999999996E-2</v>
      </c>
    </row>
    <row r="237" spans="1:10" ht="22.5" customHeight="1" thickBot="1" x14ac:dyDescent="0.3">
      <c r="A237" s="307" t="s">
        <v>390</v>
      </c>
      <c r="B237" s="308"/>
      <c r="C237" s="308"/>
      <c r="D237" s="308"/>
      <c r="E237" s="308"/>
      <c r="F237" s="308"/>
      <c r="G237" s="308"/>
      <c r="H237" s="308"/>
      <c r="I237" s="308"/>
      <c r="J237" s="380"/>
    </row>
    <row r="238" spans="1:10" s="16" customFormat="1" ht="33.75" customHeight="1" x14ac:dyDescent="0.25">
      <c r="A238" s="17" t="s">
        <v>155</v>
      </c>
      <c r="B238" s="39" t="s">
        <v>9</v>
      </c>
      <c r="C238" s="65" t="s">
        <v>306</v>
      </c>
      <c r="D238" s="39" t="s">
        <v>305</v>
      </c>
      <c r="E238" s="296" t="s">
        <v>595</v>
      </c>
      <c r="F238" s="334"/>
      <c r="G238" s="269">
        <v>389.36700000000008</v>
      </c>
      <c r="H238" s="293">
        <v>3</v>
      </c>
      <c r="I238" s="354">
        <v>14.12</v>
      </c>
      <c r="J238" s="357">
        <f>0.59*0.36*0.28</f>
        <v>5.9471999999999997E-2</v>
      </c>
    </row>
    <row r="239" spans="1:10" s="16" customFormat="1" ht="33.75" customHeight="1" x14ac:dyDescent="0.25">
      <c r="A239" s="18" t="s">
        <v>172</v>
      </c>
      <c r="B239" s="21" t="s">
        <v>11</v>
      </c>
      <c r="C239" s="66" t="s">
        <v>306</v>
      </c>
      <c r="D239" s="21" t="s">
        <v>305</v>
      </c>
      <c r="E239" s="297"/>
      <c r="F239" s="335"/>
      <c r="G239" s="271">
        <v>389.36700000000008</v>
      </c>
      <c r="H239" s="294"/>
      <c r="I239" s="355"/>
      <c r="J239" s="358"/>
    </row>
    <row r="240" spans="1:10" s="16" customFormat="1" ht="33.75" customHeight="1" thickBot="1" x14ac:dyDescent="0.3">
      <c r="A240" s="19" t="s">
        <v>218</v>
      </c>
      <c r="B240" s="27" t="s">
        <v>13</v>
      </c>
      <c r="C240" s="67" t="s">
        <v>306</v>
      </c>
      <c r="D240" s="27" t="s">
        <v>305</v>
      </c>
      <c r="E240" s="298"/>
      <c r="F240" s="337"/>
      <c r="G240" s="271">
        <v>430.73250000000007</v>
      </c>
      <c r="H240" s="389"/>
      <c r="I240" s="372"/>
      <c r="J240" s="373"/>
    </row>
    <row r="241" spans="1:10" s="16" customFormat="1" ht="27.75" customHeight="1" x14ac:dyDescent="0.25">
      <c r="A241" s="26" t="s">
        <v>26</v>
      </c>
      <c r="B241" s="20" t="s">
        <v>9</v>
      </c>
      <c r="C241" s="104" t="s">
        <v>53</v>
      </c>
      <c r="D241" s="20" t="s">
        <v>305</v>
      </c>
      <c r="E241" s="297" t="s">
        <v>592</v>
      </c>
      <c r="F241" s="334"/>
      <c r="G241" s="269">
        <v>389.36700000000008</v>
      </c>
      <c r="H241" s="327">
        <v>3</v>
      </c>
      <c r="I241" s="315">
        <v>14.12</v>
      </c>
      <c r="J241" s="317">
        <f>0.59*0.36*0.28</f>
        <v>5.9471999999999997E-2</v>
      </c>
    </row>
    <row r="242" spans="1:10" s="16" customFormat="1" ht="27.75" customHeight="1" x14ac:dyDescent="0.25">
      <c r="A242" s="18" t="s">
        <v>27</v>
      </c>
      <c r="B242" s="21" t="s">
        <v>10</v>
      </c>
      <c r="C242" s="66" t="s">
        <v>53</v>
      </c>
      <c r="D242" s="21" t="s">
        <v>305</v>
      </c>
      <c r="E242" s="297"/>
      <c r="F242" s="335"/>
      <c r="G242" s="271">
        <v>389.36700000000008</v>
      </c>
      <c r="H242" s="384"/>
      <c r="I242" s="376"/>
      <c r="J242" s="377"/>
    </row>
    <row r="243" spans="1:10" s="16" customFormat="1" ht="27.75" customHeight="1" x14ac:dyDescent="0.25">
      <c r="A243" s="18" t="s">
        <v>28</v>
      </c>
      <c r="B243" s="21" t="s">
        <v>11</v>
      </c>
      <c r="C243" s="66" t="s">
        <v>53</v>
      </c>
      <c r="D243" s="21" t="s">
        <v>305</v>
      </c>
      <c r="E243" s="297"/>
      <c r="F243" s="335"/>
      <c r="G243" s="271">
        <v>389.36700000000008</v>
      </c>
      <c r="H243" s="384"/>
      <c r="I243" s="376"/>
      <c r="J243" s="377"/>
    </row>
    <row r="244" spans="1:10" s="16" customFormat="1" ht="27.75" customHeight="1" thickBot="1" x14ac:dyDescent="0.3">
      <c r="A244" s="18" t="s">
        <v>29</v>
      </c>
      <c r="B244" s="21" t="s">
        <v>13</v>
      </c>
      <c r="C244" s="66" t="s">
        <v>53</v>
      </c>
      <c r="D244" s="21" t="s">
        <v>305</v>
      </c>
      <c r="E244" s="297"/>
      <c r="F244" s="335"/>
      <c r="G244" s="271">
        <v>430.73250000000007</v>
      </c>
      <c r="H244" s="390"/>
      <c r="I244" s="391"/>
      <c r="J244" s="392"/>
    </row>
    <row r="245" spans="1:10" ht="22.5" customHeight="1" thickBot="1" x14ac:dyDescent="0.3">
      <c r="A245" s="307" t="s">
        <v>656</v>
      </c>
      <c r="B245" s="308"/>
      <c r="C245" s="308"/>
      <c r="D245" s="308"/>
      <c r="E245" s="308"/>
      <c r="F245" s="308"/>
      <c r="G245" s="308"/>
      <c r="H245" s="308"/>
      <c r="I245" s="308"/>
      <c r="J245" s="380"/>
    </row>
    <row r="246" spans="1:10" s="16" customFormat="1" ht="21" customHeight="1" x14ac:dyDescent="0.25">
      <c r="A246" s="17" t="s">
        <v>718</v>
      </c>
      <c r="B246" s="39" t="s">
        <v>9</v>
      </c>
      <c r="C246" s="165" t="s">
        <v>14</v>
      </c>
      <c r="D246" s="229" t="s">
        <v>305</v>
      </c>
      <c r="E246" s="296" t="s">
        <v>741</v>
      </c>
      <c r="F246" s="334"/>
      <c r="G246" s="269">
        <v>400.75200000000012</v>
      </c>
      <c r="H246" s="327"/>
      <c r="I246" s="315"/>
      <c r="J246" s="317"/>
    </row>
    <row r="247" spans="1:10" s="16" customFormat="1" ht="21" customHeight="1" x14ac:dyDescent="0.25">
      <c r="A247" s="18" t="s">
        <v>691</v>
      </c>
      <c r="B247" s="21" t="s">
        <v>10</v>
      </c>
      <c r="C247" s="166" t="s">
        <v>14</v>
      </c>
      <c r="D247" s="238" t="s">
        <v>305</v>
      </c>
      <c r="E247" s="297"/>
      <c r="F247" s="335"/>
      <c r="G247" s="271">
        <v>400.75200000000012</v>
      </c>
      <c r="H247" s="384"/>
      <c r="I247" s="376"/>
      <c r="J247" s="377"/>
    </row>
    <row r="248" spans="1:10" s="16" customFormat="1" ht="21" customHeight="1" x14ac:dyDescent="0.25">
      <c r="A248" s="18" t="s">
        <v>719</v>
      </c>
      <c r="B248" s="21" t="s">
        <v>11</v>
      </c>
      <c r="C248" s="166" t="s">
        <v>14</v>
      </c>
      <c r="D248" s="238" t="s">
        <v>305</v>
      </c>
      <c r="E248" s="297"/>
      <c r="F248" s="335"/>
      <c r="G248" s="271">
        <v>400.75200000000012</v>
      </c>
      <c r="H248" s="384"/>
      <c r="I248" s="376"/>
      <c r="J248" s="377"/>
    </row>
    <row r="249" spans="1:10" s="16" customFormat="1" ht="21" customHeight="1" x14ac:dyDescent="0.25">
      <c r="A249" s="18" t="s">
        <v>720</v>
      </c>
      <c r="B249" s="21" t="s">
        <v>13</v>
      </c>
      <c r="C249" s="166" t="s">
        <v>14</v>
      </c>
      <c r="D249" s="238" t="s">
        <v>305</v>
      </c>
      <c r="E249" s="297"/>
      <c r="F249" s="335"/>
      <c r="G249" s="271">
        <v>442.11750000000012</v>
      </c>
      <c r="H249" s="384"/>
      <c r="I249" s="376"/>
      <c r="J249" s="377"/>
    </row>
    <row r="250" spans="1:10" s="16" customFormat="1" ht="21" customHeight="1" x14ac:dyDescent="0.25">
      <c r="A250" s="18" t="s">
        <v>692</v>
      </c>
      <c r="B250" s="21" t="s">
        <v>14</v>
      </c>
      <c r="C250" s="166" t="s">
        <v>14</v>
      </c>
      <c r="D250" s="238" t="s">
        <v>305</v>
      </c>
      <c r="E250" s="297"/>
      <c r="F250" s="335"/>
      <c r="G250" s="271">
        <v>442.11750000000012</v>
      </c>
      <c r="H250" s="384"/>
      <c r="I250" s="376"/>
      <c r="J250" s="377"/>
    </row>
    <row r="251" spans="1:10" s="16" customFormat="1" ht="21" customHeight="1" thickBot="1" x14ac:dyDescent="0.3">
      <c r="A251" s="19" t="s">
        <v>690</v>
      </c>
      <c r="B251" s="27" t="s">
        <v>15</v>
      </c>
      <c r="C251" s="167" t="s">
        <v>14</v>
      </c>
      <c r="D251" s="230" t="s">
        <v>305</v>
      </c>
      <c r="E251" s="298"/>
      <c r="F251" s="337"/>
      <c r="G251" s="271">
        <v>451.22550000000012</v>
      </c>
      <c r="H251" s="328"/>
      <c r="I251" s="316"/>
      <c r="J251" s="318"/>
    </row>
    <row r="252" spans="1:10" s="16" customFormat="1" ht="24" customHeight="1" x14ac:dyDescent="0.25">
      <c r="A252" s="18" t="s">
        <v>687</v>
      </c>
      <c r="B252" s="21" t="s">
        <v>10</v>
      </c>
      <c r="C252" s="166" t="s">
        <v>53</v>
      </c>
      <c r="D252" s="238" t="s">
        <v>305</v>
      </c>
      <c r="E252" s="296" t="s">
        <v>742</v>
      </c>
      <c r="F252" s="334"/>
      <c r="G252" s="269">
        <v>400.75200000000012</v>
      </c>
      <c r="H252" s="327"/>
      <c r="I252" s="315"/>
      <c r="J252" s="317"/>
    </row>
    <row r="253" spans="1:10" s="16" customFormat="1" ht="24" customHeight="1" x14ac:dyDescent="0.25">
      <c r="A253" s="18" t="s">
        <v>688</v>
      </c>
      <c r="B253" s="21" t="s">
        <v>11</v>
      </c>
      <c r="C253" s="166" t="s">
        <v>53</v>
      </c>
      <c r="D253" s="238" t="s">
        <v>305</v>
      </c>
      <c r="E253" s="297"/>
      <c r="F253" s="335"/>
      <c r="G253" s="271">
        <v>400.75200000000012</v>
      </c>
      <c r="H253" s="384"/>
      <c r="I253" s="376"/>
      <c r="J253" s="377"/>
    </row>
    <row r="254" spans="1:10" s="16" customFormat="1" ht="24" customHeight="1" x14ac:dyDescent="0.25">
      <c r="A254" s="18" t="s">
        <v>689</v>
      </c>
      <c r="B254" s="21" t="s">
        <v>14</v>
      </c>
      <c r="C254" s="166" t="s">
        <v>53</v>
      </c>
      <c r="D254" s="238" t="s">
        <v>305</v>
      </c>
      <c r="E254" s="297"/>
      <c r="F254" s="335"/>
      <c r="G254" s="271">
        <v>442.11750000000012</v>
      </c>
      <c r="H254" s="384"/>
      <c r="I254" s="376"/>
      <c r="J254" s="377"/>
    </row>
    <row r="255" spans="1:10" s="16" customFormat="1" ht="24" customHeight="1" thickBot="1" x14ac:dyDescent="0.3">
      <c r="A255" s="105" t="s">
        <v>717</v>
      </c>
      <c r="B255" s="106" t="s">
        <v>15</v>
      </c>
      <c r="C255" s="168" t="s">
        <v>53</v>
      </c>
      <c r="D255" s="169" t="s">
        <v>305</v>
      </c>
      <c r="E255" s="298"/>
      <c r="F255" s="337"/>
      <c r="G255" s="271">
        <v>451.22550000000012</v>
      </c>
      <c r="H255" s="328"/>
      <c r="I255" s="316"/>
      <c r="J255" s="318"/>
    </row>
    <row r="256" spans="1:10" ht="22.5" customHeight="1" thickBot="1" x14ac:dyDescent="0.3">
      <c r="A256" s="307" t="s">
        <v>655</v>
      </c>
      <c r="B256" s="308"/>
      <c r="C256" s="308"/>
      <c r="D256" s="308"/>
      <c r="E256" s="308"/>
      <c r="F256" s="308"/>
      <c r="G256" s="308"/>
      <c r="H256" s="308"/>
      <c r="I256" s="308"/>
      <c r="J256" s="380"/>
    </row>
    <row r="257" spans="1:11" s="16" customFormat="1" ht="22.5" customHeight="1" x14ac:dyDescent="0.25">
      <c r="A257" s="17" t="s">
        <v>706</v>
      </c>
      <c r="B257" s="39" t="s">
        <v>10</v>
      </c>
      <c r="C257" s="165" t="s">
        <v>14</v>
      </c>
      <c r="D257" s="229" t="s">
        <v>307</v>
      </c>
      <c r="E257" s="296" t="s">
        <v>743</v>
      </c>
      <c r="F257" s="334"/>
      <c r="G257" s="272">
        <v>407.96250000000009</v>
      </c>
      <c r="H257" s="327"/>
      <c r="I257" s="315"/>
      <c r="J257" s="317"/>
    </row>
    <row r="258" spans="1:11" s="16" customFormat="1" ht="22.5" customHeight="1" x14ac:dyDescent="0.25">
      <c r="A258" s="18" t="s">
        <v>722</v>
      </c>
      <c r="B258" s="21" t="s">
        <v>11</v>
      </c>
      <c r="C258" s="166" t="s">
        <v>14</v>
      </c>
      <c r="D258" s="238" t="s">
        <v>307</v>
      </c>
      <c r="E258" s="297"/>
      <c r="F258" s="335"/>
      <c r="G258" s="272">
        <v>462.99000000000012</v>
      </c>
      <c r="H258" s="384"/>
      <c r="I258" s="376"/>
      <c r="J258" s="377"/>
    </row>
    <row r="259" spans="1:11" s="16" customFormat="1" ht="22.5" customHeight="1" x14ac:dyDescent="0.25">
      <c r="A259" s="105" t="s">
        <v>707</v>
      </c>
      <c r="B259" s="106" t="s">
        <v>12</v>
      </c>
      <c r="C259" s="168" t="s">
        <v>14</v>
      </c>
      <c r="D259" s="169" t="s">
        <v>307</v>
      </c>
      <c r="E259" s="297"/>
      <c r="F259" s="335"/>
      <c r="G259" s="272">
        <v>462.99000000000012</v>
      </c>
      <c r="H259" s="384"/>
      <c r="I259" s="376"/>
      <c r="J259" s="377"/>
    </row>
    <row r="260" spans="1:11" s="16" customFormat="1" ht="22.5" customHeight="1" x14ac:dyDescent="0.25">
      <c r="A260" s="18" t="s">
        <v>708</v>
      </c>
      <c r="B260" s="21" t="s">
        <v>14</v>
      </c>
      <c r="C260" s="166" t="s">
        <v>14</v>
      </c>
      <c r="D260" s="238" t="s">
        <v>307</v>
      </c>
      <c r="E260" s="297"/>
      <c r="F260" s="335"/>
      <c r="G260" s="272">
        <v>473.23650000000009</v>
      </c>
      <c r="H260" s="384"/>
      <c r="I260" s="376"/>
      <c r="J260" s="377"/>
    </row>
    <row r="261" spans="1:11" s="16" customFormat="1" ht="22.5" customHeight="1" thickBot="1" x14ac:dyDescent="0.3">
      <c r="A261" s="88" t="s">
        <v>705</v>
      </c>
      <c r="B261" s="40" t="s">
        <v>15</v>
      </c>
      <c r="C261" s="170" t="s">
        <v>14</v>
      </c>
      <c r="D261" s="195" t="s">
        <v>307</v>
      </c>
      <c r="E261" s="298"/>
      <c r="F261" s="337"/>
      <c r="G261" s="272">
        <v>486.51900000000012</v>
      </c>
      <c r="H261" s="328"/>
      <c r="I261" s="316"/>
      <c r="J261" s="318"/>
    </row>
    <row r="262" spans="1:11" s="16" customFormat="1" ht="33.75" customHeight="1" x14ac:dyDescent="0.25">
      <c r="A262" s="26" t="s">
        <v>702</v>
      </c>
      <c r="B262" s="20" t="s">
        <v>10</v>
      </c>
      <c r="C262" s="171" t="s">
        <v>53</v>
      </c>
      <c r="D262" s="244" t="s">
        <v>307</v>
      </c>
      <c r="E262" s="296" t="s">
        <v>744</v>
      </c>
      <c r="F262" s="334"/>
      <c r="G262" s="272">
        <v>407.96250000000009</v>
      </c>
      <c r="H262" s="327"/>
      <c r="I262" s="315"/>
      <c r="J262" s="317"/>
    </row>
    <row r="263" spans="1:11" s="16" customFormat="1" ht="33.75" customHeight="1" x14ac:dyDescent="0.25">
      <c r="A263" s="18" t="s">
        <v>703</v>
      </c>
      <c r="B263" s="21" t="s">
        <v>12</v>
      </c>
      <c r="C263" s="166" t="s">
        <v>53</v>
      </c>
      <c r="D263" s="238" t="s">
        <v>307</v>
      </c>
      <c r="E263" s="297"/>
      <c r="F263" s="335"/>
      <c r="G263" s="272">
        <v>462.99000000000012</v>
      </c>
      <c r="H263" s="384"/>
      <c r="I263" s="376"/>
      <c r="J263" s="377"/>
    </row>
    <row r="264" spans="1:11" s="16" customFormat="1" ht="33.75" customHeight="1" x14ac:dyDescent="0.25">
      <c r="A264" s="18" t="s">
        <v>704</v>
      </c>
      <c r="B264" s="21" t="s">
        <v>14</v>
      </c>
      <c r="C264" s="166" t="s">
        <v>53</v>
      </c>
      <c r="D264" s="238" t="s">
        <v>307</v>
      </c>
      <c r="E264" s="297"/>
      <c r="F264" s="335"/>
      <c r="G264" s="272">
        <v>473.23650000000009</v>
      </c>
      <c r="H264" s="384"/>
      <c r="I264" s="376"/>
      <c r="J264" s="377"/>
    </row>
    <row r="265" spans="1:11" s="16" customFormat="1" ht="33.75" customHeight="1" thickBot="1" x14ac:dyDescent="0.3">
      <c r="A265" s="19" t="s">
        <v>721</v>
      </c>
      <c r="B265" s="27" t="s">
        <v>15</v>
      </c>
      <c r="C265" s="167" t="s">
        <v>53</v>
      </c>
      <c r="D265" s="230" t="s">
        <v>307</v>
      </c>
      <c r="E265" s="298"/>
      <c r="F265" s="337"/>
      <c r="G265" s="272">
        <v>486.51900000000012</v>
      </c>
      <c r="H265" s="328"/>
      <c r="I265" s="316"/>
      <c r="J265" s="318"/>
    </row>
    <row r="266" spans="1:11" ht="22.5" customHeight="1" thickBot="1" x14ac:dyDescent="0.3">
      <c r="A266" s="307" t="s">
        <v>391</v>
      </c>
      <c r="B266" s="308"/>
      <c r="C266" s="308"/>
      <c r="D266" s="308"/>
      <c r="E266" s="308"/>
      <c r="F266" s="308"/>
      <c r="G266" s="308"/>
      <c r="H266" s="308"/>
      <c r="I266" s="308"/>
      <c r="J266" s="380"/>
    </row>
    <row r="267" spans="1:11" s="16" customFormat="1" ht="31.5" customHeight="1" x14ac:dyDescent="0.25">
      <c r="A267" s="17" t="s">
        <v>219</v>
      </c>
      <c r="B267" s="39" t="s">
        <v>9</v>
      </c>
      <c r="C267" s="65" t="s">
        <v>306</v>
      </c>
      <c r="D267" s="39" t="s">
        <v>305</v>
      </c>
      <c r="E267" s="296" t="s">
        <v>593</v>
      </c>
      <c r="F267" s="334"/>
      <c r="G267" s="269">
        <v>643.63200000000006</v>
      </c>
      <c r="H267" s="327">
        <v>2</v>
      </c>
      <c r="I267" s="315">
        <v>12.2</v>
      </c>
      <c r="J267" s="317">
        <f>0.59*0.36*0.28</f>
        <v>5.9471999999999997E-2</v>
      </c>
      <c r="K267" s="159"/>
    </row>
    <row r="268" spans="1:11" s="16" customFormat="1" ht="31.5" customHeight="1" x14ac:dyDescent="0.25">
      <c r="A268" s="18" t="s">
        <v>156</v>
      </c>
      <c r="B268" s="21" t="s">
        <v>10</v>
      </c>
      <c r="C268" s="66" t="s">
        <v>306</v>
      </c>
      <c r="D268" s="21" t="s">
        <v>305</v>
      </c>
      <c r="E268" s="297"/>
      <c r="F268" s="335"/>
      <c r="G268" s="271">
        <v>643.63200000000006</v>
      </c>
      <c r="H268" s="384"/>
      <c r="I268" s="376"/>
      <c r="J268" s="377"/>
      <c r="K268" s="159"/>
    </row>
    <row r="269" spans="1:11" s="16" customFormat="1" ht="31.5" customHeight="1" thickBot="1" x14ac:dyDescent="0.3">
      <c r="A269" s="19" t="s">
        <v>171</v>
      </c>
      <c r="B269" s="27" t="s">
        <v>11</v>
      </c>
      <c r="C269" s="67" t="s">
        <v>306</v>
      </c>
      <c r="D269" s="27" t="s">
        <v>305</v>
      </c>
      <c r="E269" s="298"/>
      <c r="F269" s="337"/>
      <c r="G269" s="271">
        <v>667.92000000000007</v>
      </c>
      <c r="H269" s="328"/>
      <c r="I269" s="316"/>
      <c r="J269" s="318"/>
      <c r="K269" s="159"/>
    </row>
    <row r="270" spans="1:11" s="16" customFormat="1" ht="20.25" customHeight="1" x14ac:dyDescent="0.25">
      <c r="A270" s="26" t="s">
        <v>30</v>
      </c>
      <c r="B270" s="20" t="s">
        <v>9</v>
      </c>
      <c r="C270" s="104" t="s">
        <v>53</v>
      </c>
      <c r="D270" s="20" t="s">
        <v>305</v>
      </c>
      <c r="E270" s="297" t="s">
        <v>594</v>
      </c>
      <c r="F270" s="335"/>
      <c r="G270" s="271">
        <v>643.63200000000006</v>
      </c>
      <c r="H270" s="384">
        <v>2</v>
      </c>
      <c r="I270" s="376">
        <v>12.2</v>
      </c>
      <c r="J270" s="386">
        <f>0.59*0.36*0.28</f>
        <v>5.9471999999999997E-2</v>
      </c>
    </row>
    <row r="271" spans="1:11" s="16" customFormat="1" ht="20.25" customHeight="1" x14ac:dyDescent="0.25">
      <c r="A271" s="18" t="s">
        <v>31</v>
      </c>
      <c r="B271" s="21" t="s">
        <v>10</v>
      </c>
      <c r="C271" s="66" t="s">
        <v>53</v>
      </c>
      <c r="D271" s="21" t="s">
        <v>305</v>
      </c>
      <c r="E271" s="297"/>
      <c r="F271" s="335"/>
      <c r="G271" s="271">
        <v>643.63200000000006</v>
      </c>
      <c r="H271" s="384"/>
      <c r="I271" s="376"/>
      <c r="J271" s="386"/>
    </row>
    <row r="272" spans="1:11" s="16" customFormat="1" ht="20.25" customHeight="1" x14ac:dyDescent="0.25">
      <c r="A272" s="18" t="s">
        <v>32</v>
      </c>
      <c r="B272" s="21" t="s">
        <v>11</v>
      </c>
      <c r="C272" s="66" t="s">
        <v>53</v>
      </c>
      <c r="D272" s="21" t="s">
        <v>305</v>
      </c>
      <c r="E272" s="297"/>
      <c r="F272" s="335"/>
      <c r="G272" s="271">
        <v>667.92000000000007</v>
      </c>
      <c r="H272" s="384"/>
      <c r="I272" s="376"/>
      <c r="J272" s="386"/>
    </row>
    <row r="273" spans="1:10" s="16" customFormat="1" ht="20.25" customHeight="1" x14ac:dyDescent="0.25">
      <c r="A273" s="18" t="s">
        <v>33</v>
      </c>
      <c r="B273" s="21" t="s">
        <v>12</v>
      </c>
      <c r="C273" s="66" t="s">
        <v>53</v>
      </c>
      <c r="D273" s="21" t="s">
        <v>305</v>
      </c>
      <c r="E273" s="297"/>
      <c r="F273" s="335"/>
      <c r="G273" s="271">
        <v>667.92000000000007</v>
      </c>
      <c r="H273" s="384"/>
      <c r="I273" s="376"/>
      <c r="J273" s="386"/>
    </row>
    <row r="274" spans="1:10" s="16" customFormat="1" ht="20.25" customHeight="1" x14ac:dyDescent="0.25">
      <c r="A274" s="18" t="s">
        <v>34</v>
      </c>
      <c r="B274" s="21" t="s">
        <v>13</v>
      </c>
      <c r="C274" s="66" t="s">
        <v>53</v>
      </c>
      <c r="D274" s="21" t="s">
        <v>305</v>
      </c>
      <c r="E274" s="297"/>
      <c r="F274" s="335"/>
      <c r="G274" s="271">
        <v>683.1</v>
      </c>
      <c r="H274" s="384"/>
      <c r="I274" s="376"/>
      <c r="J274" s="386"/>
    </row>
    <row r="275" spans="1:10" s="16" customFormat="1" ht="20.25" customHeight="1" x14ac:dyDescent="0.25">
      <c r="A275" s="18" t="s">
        <v>730</v>
      </c>
      <c r="B275" s="21" t="s">
        <v>14</v>
      </c>
      <c r="C275" s="66" t="s">
        <v>53</v>
      </c>
      <c r="D275" s="21" t="s">
        <v>305</v>
      </c>
      <c r="E275" s="297"/>
      <c r="F275" s="335"/>
      <c r="G275" s="271">
        <v>683.1</v>
      </c>
      <c r="H275" s="384"/>
      <c r="I275" s="376"/>
      <c r="J275" s="386"/>
    </row>
    <row r="276" spans="1:10" s="16" customFormat="1" ht="20.25" customHeight="1" thickBot="1" x14ac:dyDescent="0.3">
      <c r="A276" s="19" t="s">
        <v>731</v>
      </c>
      <c r="B276" s="27" t="s">
        <v>15</v>
      </c>
      <c r="C276" s="67" t="s">
        <v>53</v>
      </c>
      <c r="D276" s="27" t="s">
        <v>305</v>
      </c>
      <c r="E276" s="298"/>
      <c r="F276" s="337"/>
      <c r="G276" s="271">
        <v>692.9670000000001</v>
      </c>
      <c r="H276" s="328"/>
      <c r="I276" s="316"/>
      <c r="J276" s="387"/>
    </row>
    <row r="277" spans="1:10" ht="22.5" customHeight="1" thickBot="1" x14ac:dyDescent="0.3">
      <c r="A277" s="307" t="s">
        <v>657</v>
      </c>
      <c r="B277" s="308"/>
      <c r="C277" s="308"/>
      <c r="D277" s="308"/>
      <c r="E277" s="308"/>
      <c r="F277" s="308"/>
      <c r="G277" s="308"/>
      <c r="H277" s="308"/>
      <c r="I277" s="308"/>
      <c r="J277" s="380"/>
    </row>
    <row r="278" spans="1:10" s="16" customFormat="1" ht="44.25" customHeight="1" x14ac:dyDescent="0.25">
      <c r="A278" s="17" t="s">
        <v>685</v>
      </c>
      <c r="B278" s="39" t="s">
        <v>14</v>
      </c>
      <c r="C278" s="165" t="s">
        <v>14</v>
      </c>
      <c r="D278" s="229" t="s">
        <v>305</v>
      </c>
      <c r="E278" s="296" t="s">
        <v>745</v>
      </c>
      <c r="F278" s="334"/>
      <c r="G278" s="269">
        <v>694.48500000000001</v>
      </c>
      <c r="H278" s="327"/>
      <c r="I278" s="315"/>
      <c r="J278" s="317"/>
    </row>
    <row r="279" spans="1:10" s="16" customFormat="1" ht="56.25" customHeight="1" thickBot="1" x14ac:dyDescent="0.3">
      <c r="A279" s="19" t="s">
        <v>686</v>
      </c>
      <c r="B279" s="27" t="s">
        <v>15</v>
      </c>
      <c r="C279" s="167" t="s">
        <v>14</v>
      </c>
      <c r="D279" s="230" t="s">
        <v>305</v>
      </c>
      <c r="E279" s="298"/>
      <c r="F279" s="337"/>
      <c r="G279" s="271">
        <v>703.21350000000007</v>
      </c>
      <c r="H279" s="328"/>
      <c r="I279" s="316"/>
      <c r="J279" s="318"/>
    </row>
    <row r="280" spans="1:10" s="16" customFormat="1" ht="42" customHeight="1" x14ac:dyDescent="0.25">
      <c r="A280" s="17" t="s">
        <v>683</v>
      </c>
      <c r="B280" s="39" t="s">
        <v>14</v>
      </c>
      <c r="C280" s="165" t="s">
        <v>53</v>
      </c>
      <c r="D280" s="229" t="s">
        <v>305</v>
      </c>
      <c r="E280" s="296" t="s">
        <v>746</v>
      </c>
      <c r="F280" s="334"/>
      <c r="G280" s="269">
        <v>694.48500000000001</v>
      </c>
      <c r="H280" s="327"/>
      <c r="I280" s="315"/>
      <c r="J280" s="317"/>
    </row>
    <row r="281" spans="1:10" s="16" customFormat="1" ht="54" customHeight="1" thickBot="1" x14ac:dyDescent="0.3">
      <c r="A281" s="18" t="s">
        <v>684</v>
      </c>
      <c r="B281" s="21" t="s">
        <v>15</v>
      </c>
      <c r="C281" s="166" t="s">
        <v>53</v>
      </c>
      <c r="D281" s="238" t="s">
        <v>305</v>
      </c>
      <c r="E281" s="298"/>
      <c r="F281" s="335"/>
      <c r="G281" s="271">
        <v>703.21350000000007</v>
      </c>
      <c r="H281" s="384"/>
      <c r="I281" s="376"/>
      <c r="J281" s="377"/>
    </row>
    <row r="282" spans="1:10" ht="22.5" customHeight="1" thickBot="1" x14ac:dyDescent="0.3">
      <c r="A282" s="307" t="s">
        <v>658</v>
      </c>
      <c r="B282" s="308"/>
      <c r="C282" s="308"/>
      <c r="D282" s="308"/>
      <c r="E282" s="308"/>
      <c r="F282" s="308"/>
      <c r="G282" s="308"/>
      <c r="H282" s="308"/>
      <c r="I282" s="308"/>
      <c r="J282" s="380"/>
    </row>
    <row r="283" spans="1:10" s="16" customFormat="1" ht="24" customHeight="1" x14ac:dyDescent="0.25">
      <c r="A283" s="17" t="s">
        <v>713</v>
      </c>
      <c r="B283" s="39" t="s">
        <v>10</v>
      </c>
      <c r="C283" s="165" t="s">
        <v>14</v>
      </c>
      <c r="D283" s="229" t="s">
        <v>307</v>
      </c>
      <c r="E283" s="296" t="s">
        <v>747</v>
      </c>
      <c r="F283" s="334"/>
      <c r="G283" s="269">
        <v>651.22200000000009</v>
      </c>
      <c r="H283" s="327"/>
      <c r="I283" s="315"/>
      <c r="J283" s="317"/>
    </row>
    <row r="284" spans="1:10" s="16" customFormat="1" ht="24" customHeight="1" x14ac:dyDescent="0.25">
      <c r="A284" s="18" t="s">
        <v>714</v>
      </c>
      <c r="B284" s="21" t="s">
        <v>12</v>
      </c>
      <c r="C284" s="166" t="s">
        <v>14</v>
      </c>
      <c r="D284" s="238" t="s">
        <v>307</v>
      </c>
      <c r="E284" s="297"/>
      <c r="F284" s="335"/>
      <c r="G284" s="271">
        <v>700.55700000000002</v>
      </c>
      <c r="H284" s="384"/>
      <c r="I284" s="376"/>
      <c r="J284" s="377"/>
    </row>
    <row r="285" spans="1:10" s="16" customFormat="1" ht="24" customHeight="1" x14ac:dyDescent="0.25">
      <c r="A285" s="26" t="s">
        <v>715</v>
      </c>
      <c r="B285" s="20" t="s">
        <v>14</v>
      </c>
      <c r="C285" s="171" t="s">
        <v>14</v>
      </c>
      <c r="D285" s="244" t="s">
        <v>307</v>
      </c>
      <c r="E285" s="297"/>
      <c r="F285" s="335"/>
      <c r="G285" s="271">
        <v>717.25500000000011</v>
      </c>
      <c r="H285" s="384"/>
      <c r="I285" s="376"/>
      <c r="J285" s="377"/>
    </row>
    <row r="286" spans="1:10" s="16" customFormat="1" ht="24" customHeight="1" thickBot="1" x14ac:dyDescent="0.3">
      <c r="A286" s="19" t="s">
        <v>716</v>
      </c>
      <c r="B286" s="27" t="s">
        <v>15</v>
      </c>
      <c r="C286" s="167" t="s">
        <v>14</v>
      </c>
      <c r="D286" s="230" t="s">
        <v>307</v>
      </c>
      <c r="E286" s="298"/>
      <c r="F286" s="337"/>
      <c r="G286" s="271">
        <v>724.84500000000003</v>
      </c>
      <c r="H286" s="328"/>
      <c r="I286" s="316"/>
      <c r="J286" s="318"/>
    </row>
    <row r="287" spans="1:10" s="16" customFormat="1" ht="24" customHeight="1" x14ac:dyDescent="0.25">
      <c r="A287" s="17" t="s">
        <v>709</v>
      </c>
      <c r="B287" s="39" t="s">
        <v>10</v>
      </c>
      <c r="C287" s="165" t="s">
        <v>53</v>
      </c>
      <c r="D287" s="229" t="s">
        <v>307</v>
      </c>
      <c r="E287" s="296" t="s">
        <v>748</v>
      </c>
      <c r="F287" s="334"/>
      <c r="G287" s="269">
        <v>651.22200000000009</v>
      </c>
      <c r="H287" s="327"/>
      <c r="I287" s="315"/>
      <c r="J287" s="317"/>
    </row>
    <row r="288" spans="1:10" s="16" customFormat="1" ht="24" customHeight="1" x14ac:dyDescent="0.25">
      <c r="A288" s="18" t="s">
        <v>710</v>
      </c>
      <c r="B288" s="21" t="s">
        <v>12</v>
      </c>
      <c r="C288" s="166" t="s">
        <v>53</v>
      </c>
      <c r="D288" s="238" t="s">
        <v>307</v>
      </c>
      <c r="E288" s="297"/>
      <c r="F288" s="335"/>
      <c r="G288" s="271">
        <v>700.55700000000002</v>
      </c>
      <c r="H288" s="384"/>
      <c r="I288" s="376"/>
      <c r="J288" s="377"/>
    </row>
    <row r="289" spans="1:10" s="16" customFormat="1" ht="24" customHeight="1" x14ac:dyDescent="0.25">
      <c r="A289" s="26" t="s">
        <v>711</v>
      </c>
      <c r="B289" s="20" t="s">
        <v>14</v>
      </c>
      <c r="C289" s="171" t="s">
        <v>53</v>
      </c>
      <c r="D289" s="244" t="s">
        <v>307</v>
      </c>
      <c r="E289" s="297"/>
      <c r="F289" s="335"/>
      <c r="G289" s="271">
        <v>717.25500000000011</v>
      </c>
      <c r="H289" s="384"/>
      <c r="I289" s="376"/>
      <c r="J289" s="377"/>
    </row>
    <row r="290" spans="1:10" s="16" customFormat="1" ht="24" customHeight="1" thickBot="1" x14ac:dyDescent="0.3">
      <c r="A290" s="19" t="s">
        <v>712</v>
      </c>
      <c r="B290" s="27" t="s">
        <v>15</v>
      </c>
      <c r="C290" s="167" t="s">
        <v>53</v>
      </c>
      <c r="D290" s="230" t="s">
        <v>307</v>
      </c>
      <c r="E290" s="298"/>
      <c r="F290" s="337"/>
      <c r="G290" s="271">
        <v>724.84500000000003</v>
      </c>
      <c r="H290" s="328"/>
      <c r="I290" s="316"/>
      <c r="J290" s="318"/>
    </row>
    <row r="291" spans="1:10" ht="39" thickBot="1" x14ac:dyDescent="0.3">
      <c r="A291" s="72" t="s">
        <v>285</v>
      </c>
      <c r="B291" s="73" t="s">
        <v>286</v>
      </c>
      <c r="C291" s="73" t="s">
        <v>303</v>
      </c>
      <c r="D291" s="73" t="s">
        <v>304</v>
      </c>
      <c r="E291" s="73" t="s">
        <v>287</v>
      </c>
      <c r="F291" s="73" t="s">
        <v>288</v>
      </c>
      <c r="G291" s="73"/>
      <c r="H291" s="74" t="s">
        <v>289</v>
      </c>
      <c r="I291" s="75" t="s">
        <v>290</v>
      </c>
      <c r="J291" s="76" t="s">
        <v>291</v>
      </c>
    </row>
    <row r="292" spans="1:10" ht="21.75" customHeight="1" thickBot="1" x14ac:dyDescent="0.3">
      <c r="A292" s="307" t="s">
        <v>379</v>
      </c>
      <c r="B292" s="308"/>
      <c r="C292" s="308"/>
      <c r="D292" s="308"/>
      <c r="E292" s="308"/>
      <c r="F292" s="308"/>
      <c r="G292" s="308"/>
      <c r="H292" s="308"/>
      <c r="I292" s="308"/>
      <c r="J292" s="380"/>
    </row>
    <row r="293" spans="1:10" s="16" customFormat="1" ht="12.75" customHeight="1" x14ac:dyDescent="0.25">
      <c r="A293" s="17" t="s">
        <v>0</v>
      </c>
      <c r="B293" s="39" t="s">
        <v>9</v>
      </c>
      <c r="C293" s="39" t="s">
        <v>306</v>
      </c>
      <c r="D293" s="39" t="s">
        <v>305</v>
      </c>
      <c r="E293" s="296" t="s">
        <v>497</v>
      </c>
      <c r="F293" s="334"/>
      <c r="G293" s="269">
        <v>43.263000000000005</v>
      </c>
      <c r="H293" s="294">
        <v>20</v>
      </c>
      <c r="I293" s="355">
        <v>6.7</v>
      </c>
      <c r="J293" s="358">
        <f>0.38*0.21*0.28</f>
        <v>2.2343999999999999E-2</v>
      </c>
    </row>
    <row r="294" spans="1:10" s="16" customFormat="1" ht="12.75" customHeight="1" x14ac:dyDescent="0.25">
      <c r="A294" s="18" t="s">
        <v>1</v>
      </c>
      <c r="B294" s="21" t="s">
        <v>10</v>
      </c>
      <c r="C294" s="21" t="s">
        <v>306</v>
      </c>
      <c r="D294" s="21" t="s">
        <v>305</v>
      </c>
      <c r="E294" s="297"/>
      <c r="F294" s="335"/>
      <c r="G294" s="271">
        <v>43.263000000000005</v>
      </c>
      <c r="H294" s="294"/>
      <c r="I294" s="355"/>
      <c r="J294" s="358"/>
    </row>
    <row r="295" spans="1:10" s="16" customFormat="1" ht="12.75" customHeight="1" x14ac:dyDescent="0.25">
      <c r="A295" s="18" t="s">
        <v>2</v>
      </c>
      <c r="B295" s="21" t="s">
        <v>11</v>
      </c>
      <c r="C295" s="21" t="s">
        <v>306</v>
      </c>
      <c r="D295" s="21" t="s">
        <v>305</v>
      </c>
      <c r="E295" s="297"/>
      <c r="F295" s="335"/>
      <c r="G295" s="271">
        <v>49.335000000000015</v>
      </c>
      <c r="H295" s="294"/>
      <c r="I295" s="355"/>
      <c r="J295" s="358"/>
    </row>
    <row r="296" spans="1:10" s="16" customFormat="1" ht="12.75" customHeight="1" x14ac:dyDescent="0.25">
      <c r="A296" s="18" t="s">
        <v>3</v>
      </c>
      <c r="B296" s="21" t="s">
        <v>12</v>
      </c>
      <c r="C296" s="21" t="s">
        <v>306</v>
      </c>
      <c r="D296" s="21" t="s">
        <v>305</v>
      </c>
      <c r="E296" s="297"/>
      <c r="F296" s="335"/>
      <c r="G296" s="271">
        <v>49.335000000000015</v>
      </c>
      <c r="H296" s="294"/>
      <c r="I296" s="355"/>
      <c r="J296" s="358"/>
    </row>
    <row r="297" spans="1:10" s="16" customFormat="1" ht="12.75" customHeight="1" x14ac:dyDescent="0.25">
      <c r="A297" s="18" t="s">
        <v>19</v>
      </c>
      <c r="B297" s="21" t="s">
        <v>13</v>
      </c>
      <c r="C297" s="21" t="s">
        <v>306</v>
      </c>
      <c r="D297" s="21" t="s">
        <v>305</v>
      </c>
      <c r="E297" s="297"/>
      <c r="F297" s="335"/>
      <c r="G297" s="271">
        <v>54.64800000000001</v>
      </c>
      <c r="H297" s="294"/>
      <c r="I297" s="355"/>
      <c r="J297" s="358"/>
    </row>
    <row r="298" spans="1:10" s="16" customFormat="1" ht="12.75" customHeight="1" x14ac:dyDescent="0.25">
      <c r="A298" s="18" t="s">
        <v>4</v>
      </c>
      <c r="B298" s="21" t="s">
        <v>14</v>
      </c>
      <c r="C298" s="21" t="s">
        <v>306</v>
      </c>
      <c r="D298" s="21" t="s">
        <v>305</v>
      </c>
      <c r="E298" s="297"/>
      <c r="F298" s="335"/>
      <c r="G298" s="271">
        <v>54.64800000000001</v>
      </c>
      <c r="H298" s="294"/>
      <c r="I298" s="355"/>
      <c r="J298" s="358"/>
    </row>
    <row r="299" spans="1:10" s="16" customFormat="1" ht="21.75" customHeight="1" x14ac:dyDescent="0.25">
      <c r="A299" s="18" t="s">
        <v>5</v>
      </c>
      <c r="B299" s="21" t="s">
        <v>15</v>
      </c>
      <c r="C299" s="21" t="s">
        <v>306</v>
      </c>
      <c r="D299" s="21" t="s">
        <v>305</v>
      </c>
      <c r="E299" s="297"/>
      <c r="F299" s="335"/>
      <c r="G299" s="271">
        <v>55.027500000000011</v>
      </c>
      <c r="H299" s="294"/>
      <c r="I299" s="355"/>
      <c r="J299" s="358"/>
    </row>
    <row r="300" spans="1:10" s="16" customFormat="1" ht="12.75" customHeight="1" x14ac:dyDescent="0.25">
      <c r="A300" s="18" t="s">
        <v>6</v>
      </c>
      <c r="B300" s="21" t="s">
        <v>16</v>
      </c>
      <c r="C300" s="21" t="s">
        <v>306</v>
      </c>
      <c r="D300" s="21" t="s">
        <v>305</v>
      </c>
      <c r="E300" s="297"/>
      <c r="F300" s="335"/>
      <c r="G300" s="271">
        <v>55.027500000000011</v>
      </c>
      <c r="H300" s="294"/>
      <c r="I300" s="355"/>
      <c r="J300" s="358"/>
    </row>
    <row r="301" spans="1:10" s="16" customFormat="1" ht="12.75" customHeight="1" x14ac:dyDescent="0.25">
      <c r="A301" s="18" t="s">
        <v>7</v>
      </c>
      <c r="B301" s="21" t="s">
        <v>17</v>
      </c>
      <c r="C301" s="21" t="s">
        <v>306</v>
      </c>
      <c r="D301" s="21" t="s">
        <v>305</v>
      </c>
      <c r="E301" s="297"/>
      <c r="F301" s="335"/>
      <c r="G301" s="271">
        <v>55.027500000000011</v>
      </c>
      <c r="H301" s="294"/>
      <c r="I301" s="355"/>
      <c r="J301" s="358"/>
    </row>
    <row r="302" spans="1:10" s="16" customFormat="1" ht="21.75" thickBot="1" x14ac:dyDescent="0.3">
      <c r="A302" s="19" t="s">
        <v>8</v>
      </c>
      <c r="B302" s="27" t="s">
        <v>18</v>
      </c>
      <c r="C302" s="27" t="s">
        <v>306</v>
      </c>
      <c r="D302" s="27" t="s">
        <v>305</v>
      </c>
      <c r="E302" s="298"/>
      <c r="F302" s="337"/>
      <c r="G302" s="271">
        <v>55.027500000000011</v>
      </c>
      <c r="H302" s="294"/>
      <c r="I302" s="355"/>
      <c r="J302" s="358"/>
    </row>
    <row r="303" spans="1:10" s="16" customFormat="1" ht="18" customHeight="1" x14ac:dyDescent="0.25">
      <c r="A303" s="17" t="s">
        <v>167</v>
      </c>
      <c r="B303" s="39" t="s">
        <v>9</v>
      </c>
      <c r="C303" s="39" t="s">
        <v>53</v>
      </c>
      <c r="D303" s="21" t="s">
        <v>305</v>
      </c>
      <c r="E303" s="296" t="s">
        <v>496</v>
      </c>
      <c r="F303" s="334"/>
      <c r="G303" s="269">
        <v>43.263000000000005</v>
      </c>
      <c r="H303" s="294">
        <v>20</v>
      </c>
      <c r="I303" s="355">
        <v>6.7</v>
      </c>
      <c r="J303" s="358">
        <f>0.38*0.21*0.28</f>
        <v>2.2343999999999999E-2</v>
      </c>
    </row>
    <row r="304" spans="1:10" s="16" customFormat="1" ht="18" customHeight="1" x14ac:dyDescent="0.25">
      <c r="A304" s="18" t="s">
        <v>55</v>
      </c>
      <c r="B304" s="21" t="s">
        <v>10</v>
      </c>
      <c r="C304" s="21" t="s">
        <v>53</v>
      </c>
      <c r="D304" s="21" t="s">
        <v>305</v>
      </c>
      <c r="E304" s="297"/>
      <c r="F304" s="335"/>
      <c r="G304" s="271">
        <v>43.263000000000005</v>
      </c>
      <c r="H304" s="294"/>
      <c r="I304" s="355"/>
      <c r="J304" s="358"/>
    </row>
    <row r="305" spans="1:10" s="16" customFormat="1" ht="18" customHeight="1" x14ac:dyDescent="0.25">
      <c r="A305" s="18" t="s">
        <v>56</v>
      </c>
      <c r="B305" s="21" t="s">
        <v>11</v>
      </c>
      <c r="C305" s="21" t="s">
        <v>53</v>
      </c>
      <c r="D305" s="21" t="s">
        <v>305</v>
      </c>
      <c r="E305" s="297"/>
      <c r="F305" s="335"/>
      <c r="G305" s="271">
        <v>49.335000000000015</v>
      </c>
      <c r="H305" s="294"/>
      <c r="I305" s="355"/>
      <c r="J305" s="358"/>
    </row>
    <row r="306" spans="1:10" s="16" customFormat="1" ht="18" customHeight="1" x14ac:dyDescent="0.25">
      <c r="A306" s="18" t="s">
        <v>57</v>
      </c>
      <c r="B306" s="21" t="s">
        <v>12</v>
      </c>
      <c r="C306" s="21" t="s">
        <v>53</v>
      </c>
      <c r="D306" s="21" t="s">
        <v>305</v>
      </c>
      <c r="E306" s="297"/>
      <c r="F306" s="335"/>
      <c r="G306" s="271">
        <v>49.335000000000015</v>
      </c>
      <c r="H306" s="294"/>
      <c r="I306" s="355"/>
      <c r="J306" s="358"/>
    </row>
    <row r="307" spans="1:10" s="16" customFormat="1" ht="18" customHeight="1" x14ac:dyDescent="0.25">
      <c r="A307" s="18" t="s">
        <v>215</v>
      </c>
      <c r="B307" s="21" t="s">
        <v>13</v>
      </c>
      <c r="C307" s="21" t="s">
        <v>53</v>
      </c>
      <c r="D307" s="21" t="s">
        <v>305</v>
      </c>
      <c r="E307" s="297"/>
      <c r="F307" s="335"/>
      <c r="G307" s="271">
        <v>54.64800000000001</v>
      </c>
      <c r="H307" s="294"/>
      <c r="I307" s="355"/>
      <c r="J307" s="358"/>
    </row>
    <row r="308" spans="1:10" s="16" customFormat="1" ht="18" customHeight="1" x14ac:dyDescent="0.25">
      <c r="A308" s="18" t="s">
        <v>58</v>
      </c>
      <c r="B308" s="21" t="s">
        <v>14</v>
      </c>
      <c r="C308" s="21" t="s">
        <v>53</v>
      </c>
      <c r="D308" s="21" t="s">
        <v>305</v>
      </c>
      <c r="E308" s="297"/>
      <c r="F308" s="335"/>
      <c r="G308" s="271">
        <v>54.64800000000001</v>
      </c>
      <c r="H308" s="294"/>
      <c r="I308" s="355"/>
      <c r="J308" s="358"/>
    </row>
    <row r="309" spans="1:10" s="16" customFormat="1" ht="19.5" customHeight="1" thickBot="1" x14ac:dyDescent="0.3">
      <c r="A309" s="19" t="s">
        <v>59</v>
      </c>
      <c r="B309" s="27" t="s">
        <v>15</v>
      </c>
      <c r="C309" s="27" t="s">
        <v>53</v>
      </c>
      <c r="D309" s="27" t="s">
        <v>305</v>
      </c>
      <c r="E309" s="298"/>
      <c r="F309" s="337"/>
      <c r="G309" s="271">
        <v>55.027500000000011</v>
      </c>
      <c r="H309" s="389"/>
      <c r="I309" s="372"/>
      <c r="J309" s="373"/>
    </row>
    <row r="310" spans="1:10" s="16" customFormat="1" ht="24" customHeight="1" x14ac:dyDescent="0.25">
      <c r="A310" s="17" t="s">
        <v>238</v>
      </c>
      <c r="B310" s="39" t="s">
        <v>53</v>
      </c>
      <c r="C310" s="378" t="s">
        <v>310</v>
      </c>
      <c r="D310" s="378" t="s">
        <v>310</v>
      </c>
      <c r="E310" s="296" t="s">
        <v>402</v>
      </c>
      <c r="F310" s="334"/>
      <c r="G310" s="269">
        <v>13.282500000000002</v>
      </c>
      <c r="H310" s="202">
        <v>50</v>
      </c>
      <c r="I310" s="204">
        <v>10.65</v>
      </c>
      <c r="J310" s="207">
        <f>0.36*0.23*0.38</f>
        <v>3.1463999999999999E-2</v>
      </c>
    </row>
    <row r="311" spans="1:10" s="16" customFormat="1" ht="24" customHeight="1" thickBot="1" x14ac:dyDescent="0.3">
      <c r="A311" s="19" t="s">
        <v>178</v>
      </c>
      <c r="B311" s="27" t="s">
        <v>14</v>
      </c>
      <c r="C311" s="379"/>
      <c r="D311" s="379"/>
      <c r="E311" s="298"/>
      <c r="F311" s="337"/>
      <c r="G311" s="271">
        <v>13.282500000000002</v>
      </c>
      <c r="H311" s="203">
        <v>50</v>
      </c>
      <c r="I311" s="205">
        <v>10.65</v>
      </c>
      <c r="J311" s="208">
        <f>0.36*0.23*0.38</f>
        <v>3.1463999999999999E-2</v>
      </c>
    </row>
    <row r="312" spans="1:10" ht="24" customHeight="1" thickBot="1" x14ac:dyDescent="0.3">
      <c r="A312" s="307" t="s">
        <v>381</v>
      </c>
      <c r="B312" s="308"/>
      <c r="C312" s="308"/>
      <c r="D312" s="308"/>
      <c r="E312" s="308"/>
      <c r="F312" s="308"/>
      <c r="G312" s="308"/>
      <c r="H312" s="308"/>
      <c r="I312" s="308"/>
      <c r="J312" s="380"/>
    </row>
    <row r="313" spans="1:10" s="16" customFormat="1" ht="12.75" customHeight="1" x14ac:dyDescent="0.25">
      <c r="A313" s="17" t="s">
        <v>615</v>
      </c>
      <c r="B313" s="39" t="s">
        <v>9</v>
      </c>
      <c r="C313" s="39" t="s">
        <v>306</v>
      </c>
      <c r="D313" s="39" t="s">
        <v>307</v>
      </c>
      <c r="E313" s="296" t="s">
        <v>614</v>
      </c>
      <c r="F313" s="334"/>
      <c r="G313" s="269">
        <v>48.955500000000015</v>
      </c>
      <c r="H313" s="294">
        <v>20</v>
      </c>
      <c r="I313" s="355">
        <v>6.7</v>
      </c>
      <c r="J313" s="358">
        <f>0.38*0.21*0.28</f>
        <v>2.2343999999999999E-2</v>
      </c>
    </row>
    <row r="314" spans="1:10" s="16" customFormat="1" ht="12.75" customHeight="1" x14ac:dyDescent="0.25">
      <c r="A314" s="18" t="s">
        <v>616</v>
      </c>
      <c r="B314" s="21" t="s">
        <v>10</v>
      </c>
      <c r="C314" s="21" t="s">
        <v>306</v>
      </c>
      <c r="D314" s="21" t="s">
        <v>307</v>
      </c>
      <c r="E314" s="297"/>
      <c r="F314" s="335"/>
      <c r="G314" s="271">
        <v>48.955500000000015</v>
      </c>
      <c r="H314" s="294"/>
      <c r="I314" s="355"/>
      <c r="J314" s="358"/>
    </row>
    <row r="315" spans="1:10" s="16" customFormat="1" ht="12.75" customHeight="1" x14ac:dyDescent="0.25">
      <c r="A315" s="18" t="s">
        <v>617</v>
      </c>
      <c r="B315" s="21" t="s">
        <v>11</v>
      </c>
      <c r="C315" s="21" t="s">
        <v>306</v>
      </c>
      <c r="D315" s="21" t="s">
        <v>307</v>
      </c>
      <c r="E315" s="297"/>
      <c r="F315" s="335"/>
      <c r="G315" s="271">
        <v>55.027500000000011</v>
      </c>
      <c r="H315" s="294"/>
      <c r="I315" s="355"/>
      <c r="J315" s="358"/>
    </row>
    <row r="316" spans="1:10" s="16" customFormat="1" ht="12.75" customHeight="1" x14ac:dyDescent="0.25">
      <c r="A316" s="18" t="s">
        <v>246</v>
      </c>
      <c r="B316" s="21" t="s">
        <v>12</v>
      </c>
      <c r="C316" s="21" t="s">
        <v>306</v>
      </c>
      <c r="D316" s="21" t="s">
        <v>307</v>
      </c>
      <c r="E316" s="297"/>
      <c r="F316" s="335"/>
      <c r="G316" s="271">
        <v>54.64800000000001</v>
      </c>
      <c r="H316" s="294"/>
      <c r="I316" s="355"/>
      <c r="J316" s="358"/>
    </row>
    <row r="317" spans="1:10" s="16" customFormat="1" ht="12.75" customHeight="1" x14ac:dyDescent="0.25">
      <c r="A317" s="18" t="s">
        <v>618</v>
      </c>
      <c r="B317" s="21" t="s">
        <v>13</v>
      </c>
      <c r="C317" s="21" t="s">
        <v>306</v>
      </c>
      <c r="D317" s="21" t="s">
        <v>307</v>
      </c>
      <c r="E317" s="297"/>
      <c r="F317" s="335"/>
      <c r="G317" s="271">
        <v>59.581500000000013</v>
      </c>
      <c r="H317" s="294"/>
      <c r="I317" s="355"/>
      <c r="J317" s="358"/>
    </row>
    <row r="318" spans="1:10" s="16" customFormat="1" ht="12.75" customHeight="1" x14ac:dyDescent="0.25">
      <c r="A318" s="18" t="s">
        <v>244</v>
      </c>
      <c r="B318" s="21" t="s">
        <v>14</v>
      </c>
      <c r="C318" s="21" t="s">
        <v>306</v>
      </c>
      <c r="D318" s="21" t="s">
        <v>307</v>
      </c>
      <c r="E318" s="297"/>
      <c r="F318" s="335"/>
      <c r="G318" s="271">
        <v>59.581500000000013</v>
      </c>
      <c r="H318" s="294"/>
      <c r="I318" s="355"/>
      <c r="J318" s="358"/>
    </row>
    <row r="319" spans="1:10" s="16" customFormat="1" ht="21.75" customHeight="1" x14ac:dyDescent="0.25">
      <c r="A319" s="18" t="s">
        <v>245</v>
      </c>
      <c r="B319" s="21" t="s">
        <v>15</v>
      </c>
      <c r="C319" s="21" t="s">
        <v>306</v>
      </c>
      <c r="D319" s="21" t="s">
        <v>307</v>
      </c>
      <c r="E319" s="297"/>
      <c r="F319" s="335"/>
      <c r="G319" s="271">
        <v>59.581500000000013</v>
      </c>
      <c r="H319" s="294"/>
      <c r="I319" s="355"/>
      <c r="J319" s="358"/>
    </row>
    <row r="320" spans="1:10" s="16" customFormat="1" ht="12.75" customHeight="1" x14ac:dyDescent="0.25">
      <c r="A320" s="18" t="s">
        <v>619</v>
      </c>
      <c r="B320" s="21" t="s">
        <v>16</v>
      </c>
      <c r="C320" s="21" t="s">
        <v>306</v>
      </c>
      <c r="D320" s="21" t="s">
        <v>307</v>
      </c>
      <c r="E320" s="297"/>
      <c r="F320" s="335"/>
      <c r="G320" s="271">
        <v>60.720000000000013</v>
      </c>
      <c r="H320" s="294"/>
      <c r="I320" s="355"/>
      <c r="J320" s="358"/>
    </row>
    <row r="321" spans="1:10" s="16" customFormat="1" ht="12.75" customHeight="1" x14ac:dyDescent="0.25">
      <c r="A321" s="18" t="s">
        <v>620</v>
      </c>
      <c r="B321" s="21" t="s">
        <v>17</v>
      </c>
      <c r="C321" s="21" t="s">
        <v>306</v>
      </c>
      <c r="D321" s="21" t="s">
        <v>307</v>
      </c>
      <c r="E321" s="297"/>
      <c r="F321" s="335"/>
      <c r="G321" s="271">
        <v>60.720000000000013</v>
      </c>
      <c r="H321" s="294"/>
      <c r="I321" s="355"/>
      <c r="J321" s="358"/>
    </row>
    <row r="322" spans="1:10" s="16" customFormat="1" ht="21.75" thickBot="1" x14ac:dyDescent="0.3">
      <c r="A322" s="19" t="s">
        <v>621</v>
      </c>
      <c r="B322" s="27" t="s">
        <v>18</v>
      </c>
      <c r="C322" s="27" t="s">
        <v>306</v>
      </c>
      <c r="D322" s="27" t="s">
        <v>307</v>
      </c>
      <c r="E322" s="298"/>
      <c r="F322" s="337"/>
      <c r="G322" s="271">
        <v>60.720000000000013</v>
      </c>
      <c r="H322" s="294"/>
      <c r="I322" s="355"/>
      <c r="J322" s="358"/>
    </row>
    <row r="323" spans="1:10" s="16" customFormat="1" ht="18.75" customHeight="1" x14ac:dyDescent="0.25">
      <c r="A323" s="17" t="s">
        <v>236</v>
      </c>
      <c r="B323" s="39" t="s">
        <v>53</v>
      </c>
      <c r="C323" s="378" t="s">
        <v>310</v>
      </c>
      <c r="D323" s="378" t="s">
        <v>310</v>
      </c>
      <c r="E323" s="296" t="s">
        <v>392</v>
      </c>
      <c r="F323" s="334"/>
      <c r="G323" s="269">
        <v>13.282500000000002</v>
      </c>
      <c r="H323" s="202">
        <v>50</v>
      </c>
      <c r="I323" s="204">
        <v>10.65</v>
      </c>
      <c r="J323" s="207">
        <f>0.36*0.23*0.38</f>
        <v>3.1463999999999999E-2</v>
      </c>
    </row>
    <row r="324" spans="1:10" s="16" customFormat="1" ht="18.75" customHeight="1" thickBot="1" x14ac:dyDescent="0.3">
      <c r="A324" s="19" t="s">
        <v>212</v>
      </c>
      <c r="B324" s="27" t="s">
        <v>14</v>
      </c>
      <c r="C324" s="379"/>
      <c r="D324" s="379"/>
      <c r="E324" s="298"/>
      <c r="F324" s="337"/>
      <c r="G324" s="271">
        <v>13.282500000000002</v>
      </c>
      <c r="H324" s="203">
        <v>50</v>
      </c>
      <c r="I324" s="205">
        <v>10.65</v>
      </c>
      <c r="J324" s="208">
        <f>0.36*0.23*0.38</f>
        <v>3.1463999999999999E-2</v>
      </c>
    </row>
    <row r="325" spans="1:10" ht="21.75" customHeight="1" thickBot="1" x14ac:dyDescent="0.3">
      <c r="A325" s="307" t="s">
        <v>404</v>
      </c>
      <c r="B325" s="308"/>
      <c r="C325" s="308"/>
      <c r="D325" s="308"/>
      <c r="E325" s="308"/>
      <c r="F325" s="308"/>
      <c r="G325" s="308"/>
      <c r="H325" s="308"/>
      <c r="I325" s="308"/>
      <c r="J325" s="380"/>
    </row>
    <row r="326" spans="1:10" s="16" customFormat="1" ht="12.75" customHeight="1" x14ac:dyDescent="0.25">
      <c r="A326" s="17" t="s">
        <v>622</v>
      </c>
      <c r="B326" s="39" t="s">
        <v>9</v>
      </c>
      <c r="C326" s="39" t="s">
        <v>14</v>
      </c>
      <c r="D326" s="39" t="s">
        <v>307</v>
      </c>
      <c r="E326" s="296" t="s">
        <v>750</v>
      </c>
      <c r="F326" s="334"/>
      <c r="G326" s="269">
        <v>62.238000000000014</v>
      </c>
      <c r="H326" s="294">
        <v>20</v>
      </c>
      <c r="I326" s="355">
        <v>6.7</v>
      </c>
      <c r="J326" s="358">
        <f>0.38*0.21*0.28</f>
        <v>2.2343999999999999E-2</v>
      </c>
    </row>
    <row r="327" spans="1:10" s="16" customFormat="1" ht="12.75" customHeight="1" x14ac:dyDescent="0.25">
      <c r="A327" s="18" t="s">
        <v>623</v>
      </c>
      <c r="B327" s="21" t="s">
        <v>10</v>
      </c>
      <c r="C327" s="21" t="s">
        <v>14</v>
      </c>
      <c r="D327" s="21" t="s">
        <v>307</v>
      </c>
      <c r="E327" s="297"/>
      <c r="F327" s="335"/>
      <c r="G327" s="271">
        <v>62.238000000000014</v>
      </c>
      <c r="H327" s="294"/>
      <c r="I327" s="355"/>
      <c r="J327" s="358"/>
    </row>
    <row r="328" spans="1:10" s="16" customFormat="1" ht="12.75" customHeight="1" x14ac:dyDescent="0.25">
      <c r="A328" s="18" t="s">
        <v>624</v>
      </c>
      <c r="B328" s="21" t="s">
        <v>11</v>
      </c>
      <c r="C328" s="21" t="s">
        <v>14</v>
      </c>
      <c r="D328" s="21" t="s">
        <v>307</v>
      </c>
      <c r="E328" s="297"/>
      <c r="F328" s="335"/>
      <c r="G328" s="271">
        <v>67.930500000000009</v>
      </c>
      <c r="H328" s="294"/>
      <c r="I328" s="355"/>
      <c r="J328" s="358"/>
    </row>
    <row r="329" spans="1:10" s="16" customFormat="1" ht="12.75" customHeight="1" x14ac:dyDescent="0.25">
      <c r="A329" s="18" t="s">
        <v>625</v>
      </c>
      <c r="B329" s="21" t="s">
        <v>12</v>
      </c>
      <c r="C329" s="21" t="s">
        <v>14</v>
      </c>
      <c r="D329" s="21" t="s">
        <v>307</v>
      </c>
      <c r="E329" s="297"/>
      <c r="F329" s="335"/>
      <c r="G329" s="271">
        <v>67.930500000000009</v>
      </c>
      <c r="H329" s="294"/>
      <c r="I329" s="355"/>
      <c r="J329" s="358"/>
    </row>
    <row r="330" spans="1:10" s="16" customFormat="1" ht="12.75" customHeight="1" x14ac:dyDescent="0.25">
      <c r="A330" s="18" t="s">
        <v>626</v>
      </c>
      <c r="B330" s="21" t="s">
        <v>13</v>
      </c>
      <c r="C330" s="21" t="s">
        <v>14</v>
      </c>
      <c r="D330" s="21" t="s">
        <v>307</v>
      </c>
      <c r="E330" s="297"/>
      <c r="F330" s="335"/>
      <c r="G330" s="271">
        <v>72.864000000000004</v>
      </c>
      <c r="H330" s="294"/>
      <c r="I330" s="355"/>
      <c r="J330" s="358"/>
    </row>
    <row r="331" spans="1:10" s="16" customFormat="1" ht="12.75" customHeight="1" x14ac:dyDescent="0.25">
      <c r="A331" s="18" t="s">
        <v>397</v>
      </c>
      <c r="B331" s="21" t="s">
        <v>14</v>
      </c>
      <c r="C331" s="21" t="s">
        <v>14</v>
      </c>
      <c r="D331" s="21" t="s">
        <v>307</v>
      </c>
      <c r="E331" s="297"/>
      <c r="F331" s="335"/>
      <c r="G331" s="271">
        <v>72.864000000000004</v>
      </c>
      <c r="H331" s="294"/>
      <c r="I331" s="355"/>
      <c r="J331" s="358"/>
    </row>
    <row r="332" spans="1:10" s="16" customFormat="1" ht="21.75" customHeight="1" x14ac:dyDescent="0.25">
      <c r="A332" s="18" t="s">
        <v>398</v>
      </c>
      <c r="B332" s="21" t="s">
        <v>15</v>
      </c>
      <c r="C332" s="21" t="s">
        <v>14</v>
      </c>
      <c r="D332" s="21" t="s">
        <v>307</v>
      </c>
      <c r="E332" s="297"/>
      <c r="F332" s="335"/>
      <c r="G332" s="271">
        <v>72.864000000000004</v>
      </c>
      <c r="H332" s="294"/>
      <c r="I332" s="355"/>
      <c r="J332" s="358"/>
    </row>
    <row r="333" spans="1:10" s="16" customFormat="1" ht="12.75" customHeight="1" x14ac:dyDescent="0.25">
      <c r="A333" s="18" t="s">
        <v>627</v>
      </c>
      <c r="B333" s="21" t="s">
        <v>16</v>
      </c>
      <c r="C333" s="21" t="s">
        <v>14</v>
      </c>
      <c r="D333" s="21" t="s">
        <v>307</v>
      </c>
      <c r="E333" s="297"/>
      <c r="F333" s="335"/>
      <c r="G333" s="271">
        <v>74.002500000000012</v>
      </c>
      <c r="H333" s="294"/>
      <c r="I333" s="355"/>
      <c r="J333" s="358"/>
    </row>
    <row r="334" spans="1:10" s="16" customFormat="1" ht="12.75" customHeight="1" x14ac:dyDescent="0.25">
      <c r="A334" s="18" t="s">
        <v>628</v>
      </c>
      <c r="B334" s="21" t="s">
        <v>17</v>
      </c>
      <c r="C334" s="21" t="s">
        <v>14</v>
      </c>
      <c r="D334" s="21" t="s">
        <v>307</v>
      </c>
      <c r="E334" s="297"/>
      <c r="F334" s="335"/>
      <c r="G334" s="271">
        <v>74.002500000000012</v>
      </c>
      <c r="H334" s="294"/>
      <c r="I334" s="355"/>
      <c r="J334" s="358"/>
    </row>
    <row r="335" spans="1:10" s="16" customFormat="1" ht="21.75" thickBot="1" x14ac:dyDescent="0.3">
      <c r="A335" s="19" t="s">
        <v>629</v>
      </c>
      <c r="B335" s="27" t="s">
        <v>18</v>
      </c>
      <c r="C335" s="27" t="s">
        <v>14</v>
      </c>
      <c r="D335" s="27" t="s">
        <v>307</v>
      </c>
      <c r="E335" s="298"/>
      <c r="F335" s="337"/>
      <c r="G335" s="271">
        <v>74.002500000000012</v>
      </c>
      <c r="H335" s="294"/>
      <c r="I335" s="355"/>
      <c r="J335" s="358"/>
    </row>
    <row r="336" spans="1:10" s="16" customFormat="1" ht="18.75" customHeight="1" x14ac:dyDescent="0.25">
      <c r="A336" s="17" t="s">
        <v>236</v>
      </c>
      <c r="B336" s="39" t="s">
        <v>53</v>
      </c>
      <c r="C336" s="378" t="s">
        <v>310</v>
      </c>
      <c r="D336" s="378" t="s">
        <v>310</v>
      </c>
      <c r="E336" s="296" t="s">
        <v>392</v>
      </c>
      <c r="F336" s="334"/>
      <c r="G336" s="269">
        <v>13.282500000000002</v>
      </c>
      <c r="H336" s="202">
        <v>50</v>
      </c>
      <c r="I336" s="204">
        <v>10.65</v>
      </c>
      <c r="J336" s="207">
        <f>0.36*0.23*0.38</f>
        <v>3.1463999999999999E-2</v>
      </c>
    </row>
    <row r="337" spans="1:10" s="16" customFormat="1" ht="18.75" customHeight="1" thickBot="1" x14ac:dyDescent="0.3">
      <c r="A337" s="19" t="s">
        <v>212</v>
      </c>
      <c r="B337" s="27" t="s">
        <v>14</v>
      </c>
      <c r="C337" s="379"/>
      <c r="D337" s="379"/>
      <c r="E337" s="298"/>
      <c r="F337" s="337"/>
      <c r="G337" s="271">
        <v>13.282500000000002</v>
      </c>
      <c r="H337" s="203">
        <v>50</v>
      </c>
      <c r="I337" s="205">
        <v>10.65</v>
      </c>
      <c r="J337" s="208">
        <f>0.36*0.23*0.38</f>
        <v>3.1463999999999999E-2</v>
      </c>
    </row>
    <row r="338" spans="1:10" ht="21.75" customHeight="1" thickBot="1" x14ac:dyDescent="0.3">
      <c r="A338" s="307" t="s">
        <v>380</v>
      </c>
      <c r="B338" s="308"/>
      <c r="C338" s="308"/>
      <c r="D338" s="308"/>
      <c r="E338" s="308"/>
      <c r="F338" s="308"/>
      <c r="G338" s="308"/>
      <c r="H338" s="308"/>
      <c r="I338" s="308"/>
      <c r="J338" s="380"/>
    </row>
    <row r="339" spans="1:10" s="16" customFormat="1" ht="16.5" customHeight="1" x14ac:dyDescent="0.25">
      <c r="A339" s="17" t="s">
        <v>94</v>
      </c>
      <c r="B339" s="39" t="s">
        <v>9</v>
      </c>
      <c r="C339" s="39" t="s">
        <v>14</v>
      </c>
      <c r="D339" s="38" t="s">
        <v>305</v>
      </c>
      <c r="E339" s="296" t="s">
        <v>751</v>
      </c>
      <c r="F339" s="334"/>
      <c r="G339" s="269">
        <v>86.905500000000004</v>
      </c>
      <c r="H339" s="294">
        <v>10</v>
      </c>
      <c r="I339" s="355">
        <v>9.0500000000000007</v>
      </c>
      <c r="J339" s="358">
        <f>0.4*0.21*0.38</f>
        <v>3.1920000000000004E-2</v>
      </c>
    </row>
    <row r="340" spans="1:10" s="16" customFormat="1" ht="16.5" customHeight="1" x14ac:dyDescent="0.25">
      <c r="A340" s="18" t="s">
        <v>95</v>
      </c>
      <c r="B340" s="21" t="s">
        <v>10</v>
      </c>
      <c r="C340" s="21" t="s">
        <v>14</v>
      </c>
      <c r="D340" s="21" t="s">
        <v>305</v>
      </c>
      <c r="E340" s="297"/>
      <c r="F340" s="335"/>
      <c r="G340" s="271">
        <v>86.905500000000004</v>
      </c>
      <c r="H340" s="294"/>
      <c r="I340" s="355"/>
      <c r="J340" s="358"/>
    </row>
    <row r="341" spans="1:10" s="16" customFormat="1" ht="16.5" customHeight="1" x14ac:dyDescent="0.25">
      <c r="A341" s="18" t="s">
        <v>96</v>
      </c>
      <c r="B341" s="21" t="s">
        <v>11</v>
      </c>
      <c r="C341" s="21" t="s">
        <v>14</v>
      </c>
      <c r="D341" s="21" t="s">
        <v>305</v>
      </c>
      <c r="E341" s="297"/>
      <c r="F341" s="335"/>
      <c r="G341" s="271">
        <v>91.839000000000013</v>
      </c>
      <c r="H341" s="294"/>
      <c r="I341" s="355"/>
      <c r="J341" s="358"/>
    </row>
    <row r="342" spans="1:10" s="16" customFormat="1" ht="16.5" customHeight="1" x14ac:dyDescent="0.25">
      <c r="A342" s="18" t="s">
        <v>97</v>
      </c>
      <c r="B342" s="21" t="s">
        <v>12</v>
      </c>
      <c r="C342" s="21" t="s">
        <v>14</v>
      </c>
      <c r="D342" s="21" t="s">
        <v>305</v>
      </c>
      <c r="E342" s="297"/>
      <c r="F342" s="335"/>
      <c r="G342" s="271">
        <v>91.839000000000013</v>
      </c>
      <c r="H342" s="294"/>
      <c r="I342" s="355"/>
      <c r="J342" s="358"/>
    </row>
    <row r="343" spans="1:10" s="16" customFormat="1" ht="16.5" customHeight="1" x14ac:dyDescent="0.25">
      <c r="A343" s="18" t="s">
        <v>98</v>
      </c>
      <c r="B343" s="21" t="s">
        <v>13</v>
      </c>
      <c r="C343" s="21" t="s">
        <v>14</v>
      </c>
      <c r="D343" s="21" t="s">
        <v>305</v>
      </c>
      <c r="E343" s="297"/>
      <c r="F343" s="335"/>
      <c r="G343" s="271">
        <v>94.116000000000014</v>
      </c>
      <c r="H343" s="294"/>
      <c r="I343" s="355"/>
      <c r="J343" s="358"/>
    </row>
    <row r="344" spans="1:10" s="16" customFormat="1" ht="16.5" customHeight="1" x14ac:dyDescent="0.25">
      <c r="A344" s="18" t="s">
        <v>99</v>
      </c>
      <c r="B344" s="21" t="s">
        <v>14</v>
      </c>
      <c r="C344" s="21" t="s">
        <v>14</v>
      </c>
      <c r="D344" s="21" t="s">
        <v>305</v>
      </c>
      <c r="E344" s="297"/>
      <c r="F344" s="335"/>
      <c r="G344" s="271">
        <v>94.116000000000014</v>
      </c>
      <c r="H344" s="294"/>
      <c r="I344" s="355"/>
      <c r="J344" s="358"/>
    </row>
    <row r="345" spans="1:10" s="16" customFormat="1" ht="21" x14ac:dyDescent="0.25">
      <c r="A345" s="18" t="s">
        <v>100</v>
      </c>
      <c r="B345" s="21" t="s">
        <v>15</v>
      </c>
      <c r="C345" s="21" t="s">
        <v>14</v>
      </c>
      <c r="D345" s="21" t="s">
        <v>305</v>
      </c>
      <c r="E345" s="297"/>
      <c r="F345" s="335"/>
      <c r="G345" s="271">
        <v>94.875000000000014</v>
      </c>
      <c r="H345" s="294"/>
      <c r="I345" s="355"/>
      <c r="J345" s="358"/>
    </row>
    <row r="346" spans="1:10" s="16" customFormat="1" ht="21.75" thickBot="1" x14ac:dyDescent="0.3">
      <c r="A346" s="19" t="s">
        <v>101</v>
      </c>
      <c r="B346" s="27" t="s">
        <v>18</v>
      </c>
      <c r="C346" s="27" t="s">
        <v>14</v>
      </c>
      <c r="D346" s="21" t="s">
        <v>305</v>
      </c>
      <c r="E346" s="298"/>
      <c r="F346" s="337"/>
      <c r="G346" s="271">
        <v>94.875000000000014</v>
      </c>
      <c r="H346" s="389"/>
      <c r="I346" s="372"/>
      <c r="J346" s="373"/>
    </row>
    <row r="347" spans="1:10" s="16" customFormat="1" ht="24" customHeight="1" x14ac:dyDescent="0.25">
      <c r="A347" s="17" t="s">
        <v>238</v>
      </c>
      <c r="B347" s="39" t="s">
        <v>53</v>
      </c>
      <c r="C347" s="378" t="s">
        <v>310</v>
      </c>
      <c r="D347" s="378" t="s">
        <v>310</v>
      </c>
      <c r="E347" s="296" t="s">
        <v>402</v>
      </c>
      <c r="F347" s="334"/>
      <c r="G347" s="269">
        <v>13.282500000000002</v>
      </c>
      <c r="H347" s="202">
        <v>50</v>
      </c>
      <c r="I347" s="204">
        <v>10.65</v>
      </c>
      <c r="J347" s="207">
        <f>0.36*0.23*0.38</f>
        <v>3.1463999999999999E-2</v>
      </c>
    </row>
    <row r="348" spans="1:10" s="16" customFormat="1" ht="24" customHeight="1" thickBot="1" x14ac:dyDescent="0.3">
      <c r="A348" s="19" t="s">
        <v>178</v>
      </c>
      <c r="B348" s="27" t="s">
        <v>14</v>
      </c>
      <c r="C348" s="379"/>
      <c r="D348" s="379"/>
      <c r="E348" s="298"/>
      <c r="F348" s="337"/>
      <c r="G348" s="271">
        <v>13.282500000000002</v>
      </c>
      <c r="H348" s="203">
        <v>50</v>
      </c>
      <c r="I348" s="205">
        <v>10.65</v>
      </c>
      <c r="J348" s="208">
        <f>0.36*0.23*0.38</f>
        <v>3.1463999999999999E-2</v>
      </c>
    </row>
    <row r="349" spans="1:10" ht="21.75" customHeight="1" thickBot="1" x14ac:dyDescent="0.3">
      <c r="A349" s="307" t="s">
        <v>630</v>
      </c>
      <c r="B349" s="308"/>
      <c r="C349" s="308"/>
      <c r="D349" s="308"/>
      <c r="E349" s="308"/>
      <c r="F349" s="308"/>
      <c r="G349" s="308"/>
      <c r="H349" s="308"/>
      <c r="I349" s="308"/>
      <c r="J349" s="380"/>
    </row>
    <row r="350" spans="1:10" s="16" customFormat="1" ht="19.5" customHeight="1" x14ac:dyDescent="0.25">
      <c r="A350" s="17" t="s">
        <v>633</v>
      </c>
      <c r="B350" s="39" t="s">
        <v>9</v>
      </c>
      <c r="C350" s="39" t="s">
        <v>14</v>
      </c>
      <c r="D350" s="38" t="s">
        <v>307</v>
      </c>
      <c r="E350" s="296" t="s">
        <v>752</v>
      </c>
      <c r="F350" s="334"/>
      <c r="G350" s="269">
        <v>92.598000000000013</v>
      </c>
      <c r="H350" s="294">
        <v>10</v>
      </c>
      <c r="I350" s="355">
        <v>9.0500000000000007</v>
      </c>
      <c r="J350" s="358">
        <f>0.4*0.21*0.38</f>
        <v>3.1920000000000004E-2</v>
      </c>
    </row>
    <row r="351" spans="1:10" s="16" customFormat="1" ht="19.5" customHeight="1" x14ac:dyDescent="0.25">
      <c r="A351" s="18" t="s">
        <v>634</v>
      </c>
      <c r="B351" s="21" t="s">
        <v>10</v>
      </c>
      <c r="C351" s="21" t="s">
        <v>14</v>
      </c>
      <c r="D351" s="21" t="s">
        <v>307</v>
      </c>
      <c r="E351" s="297"/>
      <c r="F351" s="335"/>
      <c r="G351" s="271">
        <v>92.598000000000013</v>
      </c>
      <c r="H351" s="294"/>
      <c r="I351" s="355"/>
      <c r="J351" s="358"/>
    </row>
    <row r="352" spans="1:10" s="16" customFormat="1" ht="19.5" customHeight="1" x14ac:dyDescent="0.25">
      <c r="A352" s="18" t="s">
        <v>635</v>
      </c>
      <c r="B352" s="21" t="s">
        <v>11</v>
      </c>
      <c r="C352" s="21" t="s">
        <v>14</v>
      </c>
      <c r="D352" s="21" t="s">
        <v>307</v>
      </c>
      <c r="E352" s="297"/>
      <c r="F352" s="335"/>
      <c r="G352" s="271">
        <v>97.531500000000023</v>
      </c>
      <c r="H352" s="294"/>
      <c r="I352" s="355"/>
      <c r="J352" s="358"/>
    </row>
    <row r="353" spans="1:10" s="16" customFormat="1" ht="19.5" customHeight="1" x14ac:dyDescent="0.25">
      <c r="A353" s="18" t="s">
        <v>636</v>
      </c>
      <c r="B353" s="21" t="s">
        <v>12</v>
      </c>
      <c r="C353" s="21" t="s">
        <v>14</v>
      </c>
      <c r="D353" s="21" t="s">
        <v>307</v>
      </c>
      <c r="E353" s="297"/>
      <c r="F353" s="335"/>
      <c r="G353" s="271">
        <v>97.531500000000023</v>
      </c>
      <c r="H353" s="294"/>
      <c r="I353" s="355"/>
      <c r="J353" s="358"/>
    </row>
    <row r="354" spans="1:10" s="16" customFormat="1" ht="19.5" customHeight="1" x14ac:dyDescent="0.25">
      <c r="A354" s="18" t="s">
        <v>637</v>
      </c>
      <c r="B354" s="21" t="s">
        <v>13</v>
      </c>
      <c r="C354" s="21" t="s">
        <v>14</v>
      </c>
      <c r="D354" s="21" t="s">
        <v>307</v>
      </c>
      <c r="E354" s="297"/>
      <c r="F354" s="335"/>
      <c r="G354" s="271">
        <v>99.808500000000024</v>
      </c>
      <c r="H354" s="294"/>
      <c r="I354" s="355"/>
      <c r="J354" s="358"/>
    </row>
    <row r="355" spans="1:10" s="16" customFormat="1" ht="19.5" customHeight="1" x14ac:dyDescent="0.25">
      <c r="A355" s="18" t="s">
        <v>638</v>
      </c>
      <c r="B355" s="21" t="s">
        <v>14</v>
      </c>
      <c r="C355" s="21" t="s">
        <v>14</v>
      </c>
      <c r="D355" s="21" t="s">
        <v>307</v>
      </c>
      <c r="E355" s="297"/>
      <c r="F355" s="335"/>
      <c r="G355" s="271">
        <v>99.808500000000024</v>
      </c>
      <c r="H355" s="294"/>
      <c r="I355" s="355"/>
      <c r="J355" s="358"/>
    </row>
    <row r="356" spans="1:10" s="16" customFormat="1" ht="19.5" customHeight="1" thickBot="1" x14ac:dyDescent="0.3">
      <c r="A356" s="18" t="s">
        <v>639</v>
      </c>
      <c r="B356" s="21" t="s">
        <v>15</v>
      </c>
      <c r="C356" s="21" t="s">
        <v>14</v>
      </c>
      <c r="D356" s="21" t="s">
        <v>307</v>
      </c>
      <c r="E356" s="297"/>
      <c r="F356" s="335"/>
      <c r="G356" s="271">
        <v>100.56750000000002</v>
      </c>
      <c r="H356" s="294"/>
      <c r="I356" s="355"/>
      <c r="J356" s="358"/>
    </row>
    <row r="357" spans="1:10" s="16" customFormat="1" ht="24" customHeight="1" x14ac:dyDescent="0.25">
      <c r="A357" s="17" t="s">
        <v>238</v>
      </c>
      <c r="B357" s="39" t="s">
        <v>53</v>
      </c>
      <c r="C357" s="378" t="s">
        <v>310</v>
      </c>
      <c r="D357" s="378" t="s">
        <v>310</v>
      </c>
      <c r="E357" s="296" t="s">
        <v>402</v>
      </c>
      <c r="F357" s="334"/>
      <c r="G357" s="269">
        <v>13.282500000000002</v>
      </c>
      <c r="H357" s="202">
        <v>50</v>
      </c>
      <c r="I357" s="204">
        <v>10.65</v>
      </c>
      <c r="J357" s="207">
        <f>0.36*0.23*0.38</f>
        <v>3.1463999999999999E-2</v>
      </c>
    </row>
    <row r="358" spans="1:10" s="16" customFormat="1" ht="24" customHeight="1" thickBot="1" x14ac:dyDescent="0.3">
      <c r="A358" s="19" t="s">
        <v>178</v>
      </c>
      <c r="B358" s="27" t="s">
        <v>14</v>
      </c>
      <c r="C358" s="379"/>
      <c r="D358" s="379"/>
      <c r="E358" s="298"/>
      <c r="F358" s="337"/>
      <c r="G358" s="271">
        <v>13.282500000000002</v>
      </c>
      <c r="H358" s="203">
        <v>50</v>
      </c>
      <c r="I358" s="205">
        <v>10.65</v>
      </c>
      <c r="J358" s="208">
        <f>0.36*0.23*0.38</f>
        <v>3.1463999999999999E-2</v>
      </c>
    </row>
    <row r="359" spans="1:10" ht="21.75" customHeight="1" thickBot="1" x14ac:dyDescent="0.3">
      <c r="A359" s="307" t="s">
        <v>632</v>
      </c>
      <c r="B359" s="308"/>
      <c r="C359" s="308"/>
      <c r="D359" s="308"/>
      <c r="E359" s="308"/>
      <c r="F359" s="308"/>
      <c r="G359" s="308"/>
      <c r="H359" s="308"/>
      <c r="I359" s="308"/>
      <c r="J359" s="380"/>
    </row>
    <row r="360" spans="1:10" s="16" customFormat="1" ht="12.75" customHeight="1" x14ac:dyDescent="0.25">
      <c r="A360" s="17" t="s">
        <v>81</v>
      </c>
      <c r="B360" s="39" t="s">
        <v>9</v>
      </c>
      <c r="C360" s="39" t="s">
        <v>306</v>
      </c>
      <c r="D360" s="39" t="s">
        <v>307</v>
      </c>
      <c r="E360" s="296" t="s">
        <v>498</v>
      </c>
      <c r="F360" s="334"/>
      <c r="G360" s="269">
        <v>65.274000000000015</v>
      </c>
      <c r="H360" s="294">
        <v>20</v>
      </c>
      <c r="I360" s="355">
        <v>8.6</v>
      </c>
      <c r="J360" s="358">
        <f>0.4*0.21*0.34</f>
        <v>2.8560000000000006E-2</v>
      </c>
    </row>
    <row r="361" spans="1:10" s="16" customFormat="1" ht="12.75" customHeight="1" x14ac:dyDescent="0.25">
      <c r="A361" s="18" t="s">
        <v>82</v>
      </c>
      <c r="B361" s="21" t="s">
        <v>10</v>
      </c>
      <c r="C361" s="21" t="s">
        <v>306</v>
      </c>
      <c r="D361" s="21" t="s">
        <v>307</v>
      </c>
      <c r="E361" s="297"/>
      <c r="F361" s="335"/>
      <c r="G361" s="271">
        <v>65.274000000000015</v>
      </c>
      <c r="H361" s="294"/>
      <c r="I361" s="355"/>
      <c r="J361" s="358"/>
    </row>
    <row r="362" spans="1:10" s="16" customFormat="1" ht="12.75" customHeight="1" x14ac:dyDescent="0.25">
      <c r="A362" s="18" t="s">
        <v>83</v>
      </c>
      <c r="B362" s="21" t="s">
        <v>11</v>
      </c>
      <c r="C362" s="21" t="s">
        <v>306</v>
      </c>
      <c r="D362" s="21" t="s">
        <v>307</v>
      </c>
      <c r="E362" s="297"/>
      <c r="F362" s="335"/>
      <c r="G362" s="271">
        <v>70.587000000000018</v>
      </c>
      <c r="H362" s="294"/>
      <c r="I362" s="355"/>
      <c r="J362" s="358"/>
    </row>
    <row r="363" spans="1:10" s="16" customFormat="1" ht="12.75" customHeight="1" x14ac:dyDescent="0.25">
      <c r="A363" s="18" t="s">
        <v>84</v>
      </c>
      <c r="B363" s="21" t="s">
        <v>12</v>
      </c>
      <c r="C363" s="21" t="s">
        <v>306</v>
      </c>
      <c r="D363" s="21" t="s">
        <v>307</v>
      </c>
      <c r="E363" s="297"/>
      <c r="F363" s="335"/>
      <c r="G363" s="271">
        <v>70.587000000000018</v>
      </c>
      <c r="H363" s="294"/>
      <c r="I363" s="355"/>
      <c r="J363" s="358"/>
    </row>
    <row r="364" spans="1:10" s="16" customFormat="1" ht="12.75" customHeight="1" x14ac:dyDescent="0.25">
      <c r="A364" s="18" t="s">
        <v>216</v>
      </c>
      <c r="B364" s="21" t="s">
        <v>13</v>
      </c>
      <c r="C364" s="21" t="s">
        <v>306</v>
      </c>
      <c r="D364" s="21" t="s">
        <v>307</v>
      </c>
      <c r="E364" s="297"/>
      <c r="F364" s="335"/>
      <c r="G364" s="271">
        <v>72.864000000000004</v>
      </c>
      <c r="H364" s="294"/>
      <c r="I364" s="355"/>
      <c r="J364" s="358"/>
    </row>
    <row r="365" spans="1:10" s="16" customFormat="1" ht="12.75" customHeight="1" x14ac:dyDescent="0.25">
      <c r="A365" s="18" t="s">
        <v>85</v>
      </c>
      <c r="B365" s="21" t="s">
        <v>14</v>
      </c>
      <c r="C365" s="21" t="s">
        <v>306</v>
      </c>
      <c r="D365" s="21" t="s">
        <v>307</v>
      </c>
      <c r="E365" s="297"/>
      <c r="F365" s="335"/>
      <c r="G365" s="271">
        <v>72.864000000000004</v>
      </c>
      <c r="H365" s="294"/>
      <c r="I365" s="355"/>
      <c r="J365" s="358"/>
    </row>
    <row r="366" spans="1:10" s="16" customFormat="1" ht="21.75" customHeight="1" x14ac:dyDescent="0.25">
      <c r="A366" s="18" t="s">
        <v>86</v>
      </c>
      <c r="B366" s="21" t="s">
        <v>15</v>
      </c>
      <c r="C366" s="21" t="s">
        <v>306</v>
      </c>
      <c r="D366" s="21" t="s">
        <v>307</v>
      </c>
      <c r="E366" s="297"/>
      <c r="F366" s="335"/>
      <c r="G366" s="271">
        <v>78.5565</v>
      </c>
      <c r="H366" s="294"/>
      <c r="I366" s="355"/>
      <c r="J366" s="358"/>
    </row>
    <row r="367" spans="1:10" s="16" customFormat="1" ht="14.25" customHeight="1" x14ac:dyDescent="0.25">
      <c r="A367" s="18" t="s">
        <v>248</v>
      </c>
      <c r="B367" s="21" t="s">
        <v>16</v>
      </c>
      <c r="C367" s="21" t="s">
        <v>306</v>
      </c>
      <c r="D367" s="21" t="s">
        <v>307</v>
      </c>
      <c r="E367" s="297"/>
      <c r="F367" s="335"/>
      <c r="G367" s="271">
        <v>78.5565</v>
      </c>
      <c r="H367" s="294"/>
      <c r="I367" s="355"/>
      <c r="J367" s="358"/>
    </row>
    <row r="368" spans="1:10" s="16" customFormat="1" ht="14.25" customHeight="1" x14ac:dyDescent="0.25">
      <c r="A368" s="18" t="s">
        <v>249</v>
      </c>
      <c r="B368" s="21" t="s">
        <v>220</v>
      </c>
      <c r="C368" s="21" t="s">
        <v>306</v>
      </c>
      <c r="D368" s="21" t="s">
        <v>307</v>
      </c>
      <c r="E368" s="297"/>
      <c r="F368" s="335"/>
      <c r="G368" s="271">
        <v>78.5565</v>
      </c>
      <c r="H368" s="294"/>
      <c r="I368" s="355"/>
      <c r="J368" s="358"/>
    </row>
    <row r="369" spans="1:10" s="16" customFormat="1" ht="21.75" thickBot="1" x14ac:dyDescent="0.3">
      <c r="A369" s="19" t="s">
        <v>87</v>
      </c>
      <c r="B369" s="27" t="s">
        <v>18</v>
      </c>
      <c r="C369" s="27" t="s">
        <v>306</v>
      </c>
      <c r="D369" s="27" t="s">
        <v>307</v>
      </c>
      <c r="E369" s="298"/>
      <c r="F369" s="337"/>
      <c r="G369" s="271">
        <v>77.797499999999999</v>
      </c>
      <c r="H369" s="294"/>
      <c r="I369" s="355"/>
      <c r="J369" s="358"/>
    </row>
    <row r="370" spans="1:10" s="16" customFormat="1" ht="15.75" customHeight="1" x14ac:dyDescent="0.25">
      <c r="A370" s="17" t="s">
        <v>217</v>
      </c>
      <c r="B370" s="39" t="s">
        <v>9</v>
      </c>
      <c r="C370" s="39" t="s">
        <v>53</v>
      </c>
      <c r="D370" s="39" t="s">
        <v>307</v>
      </c>
      <c r="E370" s="296" t="s">
        <v>499</v>
      </c>
      <c r="F370" s="334"/>
      <c r="G370" s="269">
        <v>65.274000000000015</v>
      </c>
      <c r="H370" s="294">
        <v>20</v>
      </c>
      <c r="I370" s="355">
        <v>8.6</v>
      </c>
      <c r="J370" s="358">
        <f>0.4*0.21*0.34</f>
        <v>2.8560000000000006E-2</v>
      </c>
    </row>
    <row r="371" spans="1:10" s="16" customFormat="1" ht="15.75" customHeight="1" x14ac:dyDescent="0.25">
      <c r="A371" s="18" t="s">
        <v>88</v>
      </c>
      <c r="B371" s="21" t="s">
        <v>10</v>
      </c>
      <c r="C371" s="21" t="s">
        <v>53</v>
      </c>
      <c r="D371" s="21" t="s">
        <v>307</v>
      </c>
      <c r="E371" s="297"/>
      <c r="F371" s="335"/>
      <c r="G371" s="271">
        <v>65.274000000000015</v>
      </c>
      <c r="H371" s="294"/>
      <c r="I371" s="355"/>
      <c r="J371" s="358"/>
    </row>
    <row r="372" spans="1:10" s="16" customFormat="1" ht="15.75" customHeight="1" x14ac:dyDescent="0.25">
      <c r="A372" s="18" t="s">
        <v>89</v>
      </c>
      <c r="B372" s="21" t="s">
        <v>11</v>
      </c>
      <c r="C372" s="21" t="s">
        <v>53</v>
      </c>
      <c r="D372" s="21" t="s">
        <v>307</v>
      </c>
      <c r="E372" s="297"/>
      <c r="F372" s="335"/>
      <c r="G372" s="271">
        <v>70.587000000000018</v>
      </c>
      <c r="H372" s="294"/>
      <c r="I372" s="355"/>
      <c r="J372" s="358"/>
    </row>
    <row r="373" spans="1:10" s="16" customFormat="1" ht="15.75" customHeight="1" x14ac:dyDescent="0.25">
      <c r="A373" s="18" t="s">
        <v>90</v>
      </c>
      <c r="B373" s="21" t="s">
        <v>12</v>
      </c>
      <c r="C373" s="21" t="s">
        <v>53</v>
      </c>
      <c r="D373" s="21" t="s">
        <v>307</v>
      </c>
      <c r="E373" s="297"/>
      <c r="F373" s="335"/>
      <c r="G373" s="271">
        <v>70.587000000000018</v>
      </c>
      <c r="H373" s="294"/>
      <c r="I373" s="355"/>
      <c r="J373" s="358"/>
    </row>
    <row r="374" spans="1:10" s="16" customFormat="1" ht="15.75" customHeight="1" x14ac:dyDescent="0.25">
      <c r="A374" s="18" t="s">
        <v>250</v>
      </c>
      <c r="B374" s="21" t="s">
        <v>13</v>
      </c>
      <c r="C374" s="21" t="s">
        <v>53</v>
      </c>
      <c r="D374" s="21" t="s">
        <v>307</v>
      </c>
      <c r="E374" s="297"/>
      <c r="F374" s="335"/>
      <c r="G374" s="271">
        <v>72.864000000000004</v>
      </c>
      <c r="H374" s="294"/>
      <c r="I374" s="355"/>
      <c r="J374" s="358"/>
    </row>
    <row r="375" spans="1:10" s="16" customFormat="1" ht="15.75" customHeight="1" x14ac:dyDescent="0.25">
      <c r="A375" s="18" t="s">
        <v>91</v>
      </c>
      <c r="B375" s="21" t="s">
        <v>14</v>
      </c>
      <c r="C375" s="21" t="s">
        <v>53</v>
      </c>
      <c r="D375" s="21" t="s">
        <v>307</v>
      </c>
      <c r="E375" s="297"/>
      <c r="F375" s="335"/>
      <c r="G375" s="271">
        <v>72.864000000000004</v>
      </c>
      <c r="H375" s="294"/>
      <c r="I375" s="355"/>
      <c r="J375" s="358"/>
    </row>
    <row r="376" spans="1:10" s="16" customFormat="1" ht="21.75" customHeight="1" x14ac:dyDescent="0.25">
      <c r="A376" s="18" t="s">
        <v>92</v>
      </c>
      <c r="B376" s="21" t="s">
        <v>15</v>
      </c>
      <c r="C376" s="21" t="s">
        <v>53</v>
      </c>
      <c r="D376" s="21" t="s">
        <v>307</v>
      </c>
      <c r="E376" s="297"/>
      <c r="F376" s="335"/>
      <c r="G376" s="271">
        <v>78.5565</v>
      </c>
      <c r="H376" s="294"/>
      <c r="I376" s="355"/>
      <c r="J376" s="358"/>
    </row>
    <row r="377" spans="1:10" s="16" customFormat="1" ht="21.75" thickBot="1" x14ac:dyDescent="0.3">
      <c r="A377" s="19" t="s">
        <v>93</v>
      </c>
      <c r="B377" s="27" t="s">
        <v>18</v>
      </c>
      <c r="C377" s="27" t="s">
        <v>53</v>
      </c>
      <c r="D377" s="27" t="s">
        <v>307</v>
      </c>
      <c r="E377" s="298"/>
      <c r="F377" s="337"/>
      <c r="G377" s="271">
        <v>77.797499999999999</v>
      </c>
      <c r="H377" s="294"/>
      <c r="I377" s="355"/>
      <c r="J377" s="358"/>
    </row>
    <row r="378" spans="1:10" s="16" customFormat="1" ht="18.75" customHeight="1" x14ac:dyDescent="0.25">
      <c r="A378" s="17" t="s">
        <v>236</v>
      </c>
      <c r="B378" s="39" t="s">
        <v>53</v>
      </c>
      <c r="C378" s="378" t="s">
        <v>310</v>
      </c>
      <c r="D378" s="378" t="s">
        <v>310</v>
      </c>
      <c r="E378" s="296" t="s">
        <v>392</v>
      </c>
      <c r="F378" s="334"/>
      <c r="G378" s="269">
        <v>13.282500000000002</v>
      </c>
      <c r="H378" s="202">
        <v>50</v>
      </c>
      <c r="I378" s="204">
        <v>10.65</v>
      </c>
      <c r="J378" s="207">
        <f>0.36*0.23*0.38</f>
        <v>3.1463999999999999E-2</v>
      </c>
    </row>
    <row r="379" spans="1:10" s="16" customFormat="1" ht="18.75" customHeight="1" thickBot="1" x14ac:dyDescent="0.3">
      <c r="A379" s="19" t="s">
        <v>212</v>
      </c>
      <c r="B379" s="27" t="s">
        <v>14</v>
      </c>
      <c r="C379" s="379"/>
      <c r="D379" s="379"/>
      <c r="E379" s="298"/>
      <c r="F379" s="337"/>
      <c r="G379" s="271">
        <v>13.282500000000002</v>
      </c>
      <c r="H379" s="203">
        <v>50</v>
      </c>
      <c r="I379" s="205">
        <v>10.65</v>
      </c>
      <c r="J379" s="208">
        <f>0.36*0.23*0.38</f>
        <v>3.1463999999999999E-2</v>
      </c>
    </row>
    <row r="380" spans="1:10" ht="21.75" customHeight="1" thickBot="1" x14ac:dyDescent="0.3">
      <c r="A380" s="307" t="s">
        <v>631</v>
      </c>
      <c r="B380" s="308"/>
      <c r="C380" s="308"/>
      <c r="D380" s="308"/>
      <c r="E380" s="308"/>
      <c r="F380" s="308"/>
      <c r="G380" s="308"/>
      <c r="H380" s="308"/>
      <c r="I380" s="308"/>
      <c r="J380" s="380"/>
    </row>
    <row r="381" spans="1:10" s="16" customFormat="1" ht="17.25" customHeight="1" x14ac:dyDescent="0.25">
      <c r="A381" s="17" t="s">
        <v>640</v>
      </c>
      <c r="B381" s="39" t="s">
        <v>9</v>
      </c>
      <c r="C381" s="39" t="s">
        <v>14</v>
      </c>
      <c r="D381" s="39" t="s">
        <v>307</v>
      </c>
      <c r="E381" s="296" t="s">
        <v>753</v>
      </c>
      <c r="F381" s="334"/>
      <c r="G381" s="269">
        <v>78.5565</v>
      </c>
      <c r="H381" s="294">
        <v>20</v>
      </c>
      <c r="I381" s="355">
        <v>8.6</v>
      </c>
      <c r="J381" s="358">
        <f>0.4*0.21*0.34</f>
        <v>2.8560000000000006E-2</v>
      </c>
    </row>
    <row r="382" spans="1:10" s="16" customFormat="1" ht="17.25" customHeight="1" x14ac:dyDescent="0.25">
      <c r="A382" s="18" t="s">
        <v>641</v>
      </c>
      <c r="B382" s="21" t="s">
        <v>10</v>
      </c>
      <c r="C382" s="21" t="s">
        <v>14</v>
      </c>
      <c r="D382" s="21" t="s">
        <v>307</v>
      </c>
      <c r="E382" s="297"/>
      <c r="F382" s="335"/>
      <c r="G382" s="271">
        <v>78.5565</v>
      </c>
      <c r="H382" s="294"/>
      <c r="I382" s="355"/>
      <c r="J382" s="358"/>
    </row>
    <row r="383" spans="1:10" s="16" customFormat="1" ht="17.25" customHeight="1" x14ac:dyDescent="0.25">
      <c r="A383" s="18" t="s">
        <v>642</v>
      </c>
      <c r="B383" s="21" t="s">
        <v>11</v>
      </c>
      <c r="C383" s="21" t="s">
        <v>14</v>
      </c>
      <c r="D383" s="21" t="s">
        <v>307</v>
      </c>
      <c r="E383" s="297"/>
      <c r="F383" s="335"/>
      <c r="G383" s="271">
        <v>83.869500000000002</v>
      </c>
      <c r="H383" s="294"/>
      <c r="I383" s="355"/>
      <c r="J383" s="358"/>
    </row>
    <row r="384" spans="1:10" s="16" customFormat="1" ht="17.25" customHeight="1" x14ac:dyDescent="0.25">
      <c r="A384" s="18" t="s">
        <v>643</v>
      </c>
      <c r="B384" s="21" t="s">
        <v>12</v>
      </c>
      <c r="C384" s="21" t="s">
        <v>14</v>
      </c>
      <c r="D384" s="21" t="s">
        <v>307</v>
      </c>
      <c r="E384" s="297"/>
      <c r="F384" s="335"/>
      <c r="G384" s="271">
        <v>83.869500000000002</v>
      </c>
      <c r="H384" s="294"/>
      <c r="I384" s="355"/>
      <c r="J384" s="358"/>
    </row>
    <row r="385" spans="1:12" s="16" customFormat="1" ht="17.25" customHeight="1" x14ac:dyDescent="0.25">
      <c r="A385" s="18" t="s">
        <v>644</v>
      </c>
      <c r="B385" s="21" t="s">
        <v>13</v>
      </c>
      <c r="C385" s="21" t="s">
        <v>14</v>
      </c>
      <c r="D385" s="21" t="s">
        <v>307</v>
      </c>
      <c r="E385" s="297"/>
      <c r="F385" s="335"/>
      <c r="G385" s="271">
        <v>86.146500000000003</v>
      </c>
      <c r="H385" s="294"/>
      <c r="I385" s="355"/>
      <c r="J385" s="358"/>
    </row>
    <row r="386" spans="1:12" s="16" customFormat="1" ht="17.25" customHeight="1" x14ac:dyDescent="0.25">
      <c r="A386" s="18" t="s">
        <v>645</v>
      </c>
      <c r="B386" s="21" t="s">
        <v>14</v>
      </c>
      <c r="C386" s="21" t="s">
        <v>14</v>
      </c>
      <c r="D386" s="21" t="s">
        <v>307</v>
      </c>
      <c r="E386" s="297"/>
      <c r="F386" s="335"/>
      <c r="G386" s="271">
        <v>86.146500000000003</v>
      </c>
      <c r="H386" s="294"/>
      <c r="I386" s="355"/>
      <c r="J386" s="358"/>
    </row>
    <row r="387" spans="1:12" s="16" customFormat="1" ht="20.25" customHeight="1" x14ac:dyDescent="0.25">
      <c r="A387" s="18" t="s">
        <v>646</v>
      </c>
      <c r="B387" s="21" t="s">
        <v>15</v>
      </c>
      <c r="C387" s="21" t="s">
        <v>14</v>
      </c>
      <c r="D387" s="21" t="s">
        <v>307</v>
      </c>
      <c r="E387" s="297"/>
      <c r="F387" s="335"/>
      <c r="G387" s="271">
        <v>91.839000000000013</v>
      </c>
      <c r="H387" s="294"/>
      <c r="I387" s="355"/>
      <c r="J387" s="358"/>
    </row>
    <row r="388" spans="1:12" s="16" customFormat="1" ht="20.25" customHeight="1" thickBot="1" x14ac:dyDescent="0.3">
      <c r="A388" s="19" t="s">
        <v>647</v>
      </c>
      <c r="B388" s="27" t="s">
        <v>18</v>
      </c>
      <c r="C388" s="27" t="s">
        <v>14</v>
      </c>
      <c r="D388" s="27" t="s">
        <v>307</v>
      </c>
      <c r="E388" s="298"/>
      <c r="F388" s="337"/>
      <c r="G388" s="271">
        <v>91.080000000000013</v>
      </c>
      <c r="H388" s="294"/>
      <c r="I388" s="355"/>
      <c r="J388" s="358"/>
    </row>
    <row r="389" spans="1:12" s="16" customFormat="1" ht="18.75" customHeight="1" x14ac:dyDescent="0.25">
      <c r="A389" s="17" t="s">
        <v>236</v>
      </c>
      <c r="B389" s="39" t="s">
        <v>53</v>
      </c>
      <c r="C389" s="378" t="s">
        <v>310</v>
      </c>
      <c r="D389" s="378" t="s">
        <v>310</v>
      </c>
      <c r="E389" s="296" t="s">
        <v>392</v>
      </c>
      <c r="F389" s="334"/>
      <c r="G389" s="269">
        <v>13.282500000000002</v>
      </c>
      <c r="H389" s="202">
        <v>50</v>
      </c>
      <c r="I389" s="204">
        <v>10.65</v>
      </c>
      <c r="J389" s="207">
        <f>0.36*0.23*0.38</f>
        <v>3.1463999999999999E-2</v>
      </c>
    </row>
    <row r="390" spans="1:12" s="16" customFormat="1" ht="18.75" customHeight="1" thickBot="1" x14ac:dyDescent="0.3">
      <c r="A390" s="19" t="s">
        <v>212</v>
      </c>
      <c r="B390" s="27" t="s">
        <v>14</v>
      </c>
      <c r="C390" s="379"/>
      <c r="D390" s="379"/>
      <c r="E390" s="298"/>
      <c r="F390" s="337"/>
      <c r="G390" s="271">
        <v>13.282500000000002</v>
      </c>
      <c r="H390" s="203">
        <v>50</v>
      </c>
      <c r="I390" s="205">
        <v>10.65</v>
      </c>
      <c r="J390" s="208">
        <f>0.36*0.23*0.38</f>
        <v>3.1463999999999999E-2</v>
      </c>
    </row>
    <row r="391" spans="1:12" ht="21.75" customHeight="1" thickBot="1" x14ac:dyDescent="0.3">
      <c r="A391" s="307" t="s">
        <v>580</v>
      </c>
      <c r="B391" s="308"/>
      <c r="C391" s="308"/>
      <c r="D391" s="308"/>
      <c r="E391" s="308"/>
      <c r="F391" s="308"/>
      <c r="G391" s="308"/>
      <c r="H391" s="308"/>
      <c r="I391" s="308"/>
      <c r="J391" s="380"/>
    </row>
    <row r="392" spans="1:12" s="16" customFormat="1" ht="138" customHeight="1" thickBot="1" x14ac:dyDescent="0.3">
      <c r="A392" s="11" t="s">
        <v>198</v>
      </c>
      <c r="B392" s="36" t="s">
        <v>153</v>
      </c>
      <c r="C392" s="36" t="s">
        <v>306</v>
      </c>
      <c r="D392" s="36" t="s">
        <v>309</v>
      </c>
      <c r="E392" s="12" t="s">
        <v>549</v>
      </c>
      <c r="F392" s="135"/>
      <c r="G392" s="273">
        <v>240.98250000000004</v>
      </c>
      <c r="H392" s="226">
        <v>12</v>
      </c>
      <c r="I392" s="227">
        <v>11.4</v>
      </c>
      <c r="J392" s="228">
        <f>0.46*0.36*0.26</f>
        <v>4.3056000000000004E-2</v>
      </c>
      <c r="L392" s="23"/>
    </row>
    <row r="393" spans="1:12" s="16" customFormat="1" ht="30.75" customHeight="1" thickBot="1" x14ac:dyDescent="0.3">
      <c r="A393" s="11" t="s">
        <v>205</v>
      </c>
      <c r="B393" s="36" t="s">
        <v>14</v>
      </c>
      <c r="C393" s="68" t="s">
        <v>310</v>
      </c>
      <c r="D393" s="68" t="s">
        <v>310</v>
      </c>
      <c r="E393" s="12" t="s">
        <v>554</v>
      </c>
      <c r="F393" s="135"/>
      <c r="G393" s="442">
        <v>37.950000000000003</v>
      </c>
      <c r="H393" s="202">
        <v>25</v>
      </c>
      <c r="I393" s="204">
        <v>12.1</v>
      </c>
      <c r="J393" s="207">
        <f>0.44*0.37*0.23</f>
        <v>3.7444000000000005E-2</v>
      </c>
    </row>
    <row r="394" spans="1:12" ht="21.75" customHeight="1" thickBot="1" x14ac:dyDescent="0.3">
      <c r="A394" s="307" t="s">
        <v>382</v>
      </c>
      <c r="B394" s="308"/>
      <c r="C394" s="308"/>
      <c r="D394" s="308"/>
      <c r="E394" s="308"/>
      <c r="F394" s="308"/>
      <c r="G394" s="308"/>
      <c r="H394" s="308"/>
      <c r="I394" s="308"/>
      <c r="J394" s="380"/>
    </row>
    <row r="395" spans="1:12" s="16" customFormat="1" ht="105.75" customHeight="1" thickBot="1" x14ac:dyDescent="0.3">
      <c r="A395" s="11" t="s">
        <v>196</v>
      </c>
      <c r="B395" s="24" t="s">
        <v>14</v>
      </c>
      <c r="C395" s="24" t="s">
        <v>306</v>
      </c>
      <c r="D395" s="24" t="s">
        <v>305</v>
      </c>
      <c r="E395" s="12" t="s">
        <v>548</v>
      </c>
      <c r="F395" s="136"/>
      <c r="G395" s="273">
        <v>152.9385</v>
      </c>
      <c r="H395" s="71">
        <v>10</v>
      </c>
      <c r="I395" s="14">
        <v>7</v>
      </c>
      <c r="J395" s="15">
        <v>3.5000000000000003E-2</v>
      </c>
      <c r="L395" s="23"/>
    </row>
    <row r="396" spans="1:12" ht="21.75" customHeight="1" thickBot="1" x14ac:dyDescent="0.3">
      <c r="A396" s="307" t="s">
        <v>724</v>
      </c>
      <c r="B396" s="308"/>
      <c r="C396" s="308"/>
      <c r="D396" s="308"/>
      <c r="E396" s="308"/>
      <c r="F396" s="308"/>
      <c r="G396" s="308"/>
      <c r="H396" s="308"/>
      <c r="I396" s="308"/>
      <c r="J396" s="380"/>
    </row>
    <row r="397" spans="1:12" s="16" customFormat="1" ht="105.75" customHeight="1" thickBot="1" x14ac:dyDescent="0.3">
      <c r="A397" s="11" t="s">
        <v>725</v>
      </c>
      <c r="B397" s="24" t="s">
        <v>14</v>
      </c>
      <c r="C397" s="24" t="s">
        <v>14</v>
      </c>
      <c r="D397" s="24" t="s">
        <v>307</v>
      </c>
      <c r="E397" s="12" t="s">
        <v>754</v>
      </c>
      <c r="F397" s="136"/>
      <c r="G397" s="273">
        <v>173.81100000000001</v>
      </c>
      <c r="H397" s="71">
        <v>10</v>
      </c>
      <c r="I397" s="14">
        <v>7</v>
      </c>
      <c r="J397" s="15">
        <v>3.5000000000000003E-2</v>
      </c>
      <c r="L397" s="23"/>
    </row>
    <row r="398" spans="1:12" s="16" customFormat="1" ht="105.75" customHeight="1" thickBot="1" x14ac:dyDescent="0.3">
      <c r="A398" s="11" t="s">
        <v>726</v>
      </c>
      <c r="B398" s="24" t="s">
        <v>15</v>
      </c>
      <c r="C398" s="24" t="s">
        <v>14</v>
      </c>
      <c r="D398" s="24" t="s">
        <v>307</v>
      </c>
      <c r="E398" s="12" t="s">
        <v>755</v>
      </c>
      <c r="F398" s="136"/>
      <c r="G398" s="436">
        <v>173.81100000000001</v>
      </c>
      <c r="H398" s="71">
        <v>10</v>
      </c>
      <c r="I398" s="14">
        <v>7</v>
      </c>
      <c r="J398" s="15">
        <v>3.5000000000000003E-2</v>
      </c>
      <c r="L398" s="23"/>
    </row>
    <row r="399" spans="1:12" ht="39" thickBot="1" x14ac:dyDescent="0.3">
      <c r="A399" s="72" t="s">
        <v>285</v>
      </c>
      <c r="B399" s="73" t="s">
        <v>286</v>
      </c>
      <c r="C399" s="73" t="s">
        <v>303</v>
      </c>
      <c r="D399" s="73" t="s">
        <v>304</v>
      </c>
      <c r="E399" s="73" t="s">
        <v>287</v>
      </c>
      <c r="F399" s="73" t="s">
        <v>288</v>
      </c>
      <c r="G399" s="73"/>
      <c r="H399" s="74" t="s">
        <v>289</v>
      </c>
      <c r="I399" s="75" t="s">
        <v>290</v>
      </c>
      <c r="J399" s="76" t="s">
        <v>291</v>
      </c>
    </row>
    <row r="400" spans="1:12" ht="21.75" customHeight="1" thickBot="1" x14ac:dyDescent="0.3">
      <c r="A400" s="393" t="s">
        <v>393</v>
      </c>
      <c r="B400" s="394"/>
      <c r="C400" s="394"/>
      <c r="D400" s="394"/>
      <c r="E400" s="394"/>
      <c r="F400" s="394"/>
      <c r="G400" s="394"/>
      <c r="H400" s="394"/>
      <c r="I400" s="394"/>
      <c r="J400" s="395"/>
      <c r="K400" s="16"/>
      <c r="L400" s="16"/>
    </row>
    <row r="401" spans="1:12" s="16" customFormat="1" ht="33.75" customHeight="1" x14ac:dyDescent="0.25">
      <c r="A401" s="78" t="s">
        <v>175</v>
      </c>
      <c r="B401" s="229" t="s">
        <v>11</v>
      </c>
      <c r="C401" s="229" t="s">
        <v>306</v>
      </c>
      <c r="D401" s="229" t="s">
        <v>308</v>
      </c>
      <c r="E401" s="296" t="s">
        <v>505</v>
      </c>
      <c r="F401" s="334"/>
      <c r="G401" s="269">
        <v>206.82750000000004</v>
      </c>
      <c r="H401" s="327">
        <v>10</v>
      </c>
      <c r="I401" s="315">
        <v>12.5</v>
      </c>
      <c r="J401" s="317">
        <f>0.48*0.2*0.4</f>
        <v>3.8400000000000004E-2</v>
      </c>
    </row>
    <row r="402" spans="1:12" s="16" customFormat="1" ht="33.75" customHeight="1" x14ac:dyDescent="0.25">
      <c r="A402" s="28" t="s">
        <v>176</v>
      </c>
      <c r="B402" s="238" t="s">
        <v>14</v>
      </c>
      <c r="C402" s="238" t="s">
        <v>306</v>
      </c>
      <c r="D402" s="238" t="s">
        <v>308</v>
      </c>
      <c r="E402" s="297"/>
      <c r="F402" s="335"/>
      <c r="G402" s="271">
        <v>206.82750000000004</v>
      </c>
      <c r="H402" s="384"/>
      <c r="I402" s="376"/>
      <c r="J402" s="377"/>
    </row>
    <row r="403" spans="1:12" s="16" customFormat="1" ht="33.75" customHeight="1" thickBot="1" x14ac:dyDescent="0.3">
      <c r="A403" s="32" t="s">
        <v>239</v>
      </c>
      <c r="B403" s="230" t="s">
        <v>15</v>
      </c>
      <c r="C403" s="230" t="s">
        <v>306</v>
      </c>
      <c r="D403" s="230" t="s">
        <v>308</v>
      </c>
      <c r="E403" s="298"/>
      <c r="F403" s="337"/>
      <c r="G403" s="271">
        <v>211.38150000000005</v>
      </c>
      <c r="H403" s="328"/>
      <c r="I403" s="316"/>
      <c r="J403" s="318"/>
    </row>
    <row r="404" spans="1:12" s="16" customFormat="1" ht="50.25" customHeight="1" thickBot="1" x14ac:dyDescent="0.3">
      <c r="A404" s="77" t="s">
        <v>563</v>
      </c>
      <c r="B404" s="12" t="s">
        <v>14</v>
      </c>
      <c r="C404" s="13" t="s">
        <v>310</v>
      </c>
      <c r="D404" s="13" t="s">
        <v>310</v>
      </c>
      <c r="E404" s="12" t="s">
        <v>502</v>
      </c>
      <c r="F404" s="136"/>
      <c r="G404" s="269">
        <v>57.304500000000012</v>
      </c>
      <c r="H404" s="203">
        <v>10</v>
      </c>
      <c r="I404" s="205">
        <v>15</v>
      </c>
      <c r="J404" s="208">
        <f>0.22*0.2*0.47</f>
        <v>2.068E-2</v>
      </c>
    </row>
    <row r="405" spans="1:12" ht="21.75" customHeight="1" thickBot="1" x14ac:dyDescent="0.3">
      <c r="A405" s="393" t="s">
        <v>394</v>
      </c>
      <c r="B405" s="394"/>
      <c r="C405" s="394"/>
      <c r="D405" s="394"/>
      <c r="E405" s="394"/>
      <c r="F405" s="394"/>
      <c r="G405" s="394"/>
      <c r="H405" s="394"/>
      <c r="I405" s="394"/>
      <c r="J405" s="395"/>
      <c r="K405" s="16"/>
      <c r="L405" s="16"/>
    </row>
    <row r="406" spans="1:12" s="16" customFormat="1" ht="111.75" customHeight="1" thickBot="1" x14ac:dyDescent="0.3">
      <c r="A406" s="78" t="s">
        <v>240</v>
      </c>
      <c r="B406" s="229" t="s">
        <v>14</v>
      </c>
      <c r="C406" s="229" t="s">
        <v>306</v>
      </c>
      <c r="D406" s="229" t="s">
        <v>308</v>
      </c>
      <c r="E406" s="194" t="s">
        <v>527</v>
      </c>
      <c r="F406" s="196"/>
      <c r="G406" s="269">
        <v>345.34500000000003</v>
      </c>
      <c r="H406" s="55">
        <v>5</v>
      </c>
      <c r="I406" s="222">
        <v>13</v>
      </c>
      <c r="J406" s="224">
        <f>0.38*0.38*0.28</f>
        <v>4.0432000000000003E-2</v>
      </c>
    </row>
    <row r="407" spans="1:12" ht="21.75" customHeight="1" thickBot="1" x14ac:dyDescent="0.3">
      <c r="A407" s="393" t="s">
        <v>394</v>
      </c>
      <c r="B407" s="394"/>
      <c r="C407" s="394"/>
      <c r="D407" s="394"/>
      <c r="E407" s="394"/>
      <c r="F407" s="394"/>
      <c r="G407" s="394"/>
      <c r="H407" s="394"/>
      <c r="I407" s="394"/>
      <c r="J407" s="395"/>
      <c r="K407" s="16"/>
      <c r="L407" s="16"/>
    </row>
    <row r="408" spans="1:12" s="16" customFormat="1" ht="122.25" customHeight="1" thickBot="1" x14ac:dyDescent="0.3">
      <c r="A408" s="77" t="s">
        <v>162</v>
      </c>
      <c r="B408" s="12" t="s">
        <v>15</v>
      </c>
      <c r="C408" s="12" t="s">
        <v>306</v>
      </c>
      <c r="D408" s="12" t="s">
        <v>308</v>
      </c>
      <c r="E408" s="24" t="s">
        <v>528</v>
      </c>
      <c r="F408" s="140"/>
      <c r="G408" s="273">
        <v>379.12050000000005</v>
      </c>
      <c r="H408" s="235">
        <v>2</v>
      </c>
      <c r="I408" s="223">
        <v>7.6</v>
      </c>
      <c r="J408" s="225">
        <v>2.5978874999999998E-2</v>
      </c>
    </row>
    <row r="409" spans="1:12" ht="21.75" customHeight="1" thickBot="1" x14ac:dyDescent="0.3">
      <c r="A409" s="393" t="s">
        <v>395</v>
      </c>
      <c r="B409" s="394"/>
      <c r="C409" s="394"/>
      <c r="D409" s="394"/>
      <c r="E409" s="394"/>
      <c r="F409" s="394"/>
      <c r="G409" s="394"/>
      <c r="H409" s="394"/>
      <c r="I409" s="394"/>
      <c r="J409" s="395"/>
      <c r="K409" s="16"/>
      <c r="L409" s="16"/>
    </row>
    <row r="410" spans="1:12" s="16" customFormat="1" ht="57" customHeight="1" x14ac:dyDescent="0.25">
      <c r="A410" s="78" t="s">
        <v>564</v>
      </c>
      <c r="B410" s="229" t="s">
        <v>13</v>
      </c>
      <c r="C410" s="229" t="s">
        <v>306</v>
      </c>
      <c r="D410" s="229" t="s">
        <v>308</v>
      </c>
      <c r="E410" s="296" t="s">
        <v>529</v>
      </c>
      <c r="F410" s="334"/>
      <c r="G410" s="254">
        <v>189.75000000000003</v>
      </c>
      <c r="H410" s="327">
        <v>1</v>
      </c>
      <c r="I410" s="315">
        <v>2.2000000000000002</v>
      </c>
      <c r="J410" s="317">
        <v>5.0000000000000001E-3</v>
      </c>
    </row>
    <row r="411" spans="1:12" s="16" customFormat="1" ht="57" customHeight="1" thickBot="1" x14ac:dyDescent="0.3">
      <c r="A411" s="79" t="s">
        <v>565</v>
      </c>
      <c r="B411" s="230" t="s">
        <v>14</v>
      </c>
      <c r="C411" s="230" t="s">
        <v>306</v>
      </c>
      <c r="D411" s="230" t="s">
        <v>308</v>
      </c>
      <c r="E411" s="298"/>
      <c r="F411" s="337"/>
      <c r="G411" s="256">
        <v>189.75000000000003</v>
      </c>
      <c r="H411" s="328"/>
      <c r="I411" s="316"/>
      <c r="J411" s="318"/>
      <c r="K411" s="10"/>
      <c r="L411" s="10"/>
    </row>
    <row r="412" spans="1:12" ht="39" thickBot="1" x14ac:dyDescent="0.3">
      <c r="A412" s="6" t="s">
        <v>285</v>
      </c>
      <c r="B412" s="6" t="s">
        <v>286</v>
      </c>
      <c r="C412" s="6" t="s">
        <v>303</v>
      </c>
      <c r="D412" s="6" t="s">
        <v>304</v>
      </c>
      <c r="E412" s="6" t="s">
        <v>287</v>
      </c>
      <c r="F412" s="6" t="s">
        <v>288</v>
      </c>
      <c r="G412" s="6"/>
      <c r="H412" s="33" t="s">
        <v>289</v>
      </c>
      <c r="I412" s="34" t="s">
        <v>290</v>
      </c>
      <c r="J412" s="35" t="s">
        <v>291</v>
      </c>
    </row>
    <row r="413" spans="1:12" ht="21.75" customHeight="1" thickBot="1" x14ac:dyDescent="0.3">
      <c r="A413" s="393" t="s">
        <v>486</v>
      </c>
      <c r="B413" s="394"/>
      <c r="C413" s="394"/>
      <c r="D413" s="394"/>
      <c r="E413" s="394"/>
      <c r="F413" s="394"/>
      <c r="G413" s="394"/>
      <c r="H413" s="394"/>
      <c r="I413" s="394"/>
      <c r="J413" s="395"/>
      <c r="K413" s="16"/>
      <c r="L413" s="16"/>
    </row>
    <row r="414" spans="1:12" s="16" customFormat="1" ht="15" customHeight="1" x14ac:dyDescent="0.25">
      <c r="A414" s="17" t="s">
        <v>424</v>
      </c>
      <c r="B414" s="39" t="s">
        <v>9</v>
      </c>
      <c r="C414" s="39" t="s">
        <v>53</v>
      </c>
      <c r="D414" s="39" t="s">
        <v>308</v>
      </c>
      <c r="E414" s="296" t="s">
        <v>606</v>
      </c>
      <c r="F414" s="334"/>
      <c r="G414" s="269">
        <v>261.85500000000008</v>
      </c>
      <c r="H414" s="327">
        <v>3</v>
      </c>
      <c r="I414" s="315">
        <v>12.65</v>
      </c>
      <c r="J414" s="317">
        <f>0.34*0.29*0.34</f>
        <v>3.3524000000000005E-2</v>
      </c>
      <c r="L414" s="23"/>
    </row>
    <row r="415" spans="1:12" s="16" customFormat="1" ht="15" customHeight="1" x14ac:dyDescent="0.25">
      <c r="A415" s="18" t="s">
        <v>425</v>
      </c>
      <c r="B415" s="21" t="s">
        <v>10</v>
      </c>
      <c r="C415" s="21" t="s">
        <v>53</v>
      </c>
      <c r="D415" s="21" t="s">
        <v>308</v>
      </c>
      <c r="E415" s="297"/>
      <c r="F415" s="335"/>
      <c r="G415" s="271">
        <v>261.85500000000008</v>
      </c>
      <c r="H415" s="384"/>
      <c r="I415" s="376"/>
      <c r="J415" s="377"/>
      <c r="L415" s="23"/>
    </row>
    <row r="416" spans="1:12" s="16" customFormat="1" ht="15" customHeight="1" x14ac:dyDescent="0.25">
      <c r="A416" s="18" t="s">
        <v>426</v>
      </c>
      <c r="B416" s="21" t="s">
        <v>11</v>
      </c>
      <c r="C416" s="21" t="s">
        <v>53</v>
      </c>
      <c r="D416" s="21" t="s">
        <v>308</v>
      </c>
      <c r="E416" s="297"/>
      <c r="F416" s="335"/>
      <c r="G416" s="271">
        <v>280.83000000000004</v>
      </c>
      <c r="H416" s="384"/>
      <c r="I416" s="376"/>
      <c r="J416" s="377"/>
      <c r="L416" s="23"/>
    </row>
    <row r="417" spans="1:12" s="16" customFormat="1" ht="15" customHeight="1" x14ac:dyDescent="0.25">
      <c r="A417" s="18" t="s">
        <v>73</v>
      </c>
      <c r="B417" s="21" t="s">
        <v>12</v>
      </c>
      <c r="C417" s="21" t="s">
        <v>13</v>
      </c>
      <c r="D417" s="21" t="s">
        <v>308</v>
      </c>
      <c r="E417" s="297"/>
      <c r="F417" s="335"/>
      <c r="G417" s="271">
        <v>280.83000000000004</v>
      </c>
      <c r="H417" s="384"/>
      <c r="I417" s="376"/>
      <c r="J417" s="377"/>
      <c r="L417" s="23"/>
    </row>
    <row r="418" spans="1:12" s="16" customFormat="1" ht="15" customHeight="1" x14ac:dyDescent="0.25">
      <c r="A418" s="18" t="s">
        <v>427</v>
      </c>
      <c r="B418" s="21" t="s">
        <v>13</v>
      </c>
      <c r="C418" s="21" t="s">
        <v>53</v>
      </c>
      <c r="D418" s="21" t="s">
        <v>308</v>
      </c>
      <c r="E418" s="297"/>
      <c r="F418" s="335"/>
      <c r="G418" s="271">
        <v>307.77450000000005</v>
      </c>
      <c r="H418" s="384"/>
      <c r="I418" s="376"/>
      <c r="J418" s="377"/>
      <c r="L418" s="23"/>
    </row>
    <row r="419" spans="1:12" s="16" customFormat="1" ht="15" customHeight="1" x14ac:dyDescent="0.25">
      <c r="A419" s="18" t="s">
        <v>428</v>
      </c>
      <c r="B419" s="21" t="s">
        <v>14</v>
      </c>
      <c r="C419" s="21" t="s">
        <v>53</v>
      </c>
      <c r="D419" s="21" t="s">
        <v>308</v>
      </c>
      <c r="E419" s="297"/>
      <c r="F419" s="335"/>
      <c r="G419" s="271">
        <v>307.77450000000005</v>
      </c>
      <c r="H419" s="384"/>
      <c r="I419" s="376"/>
      <c r="J419" s="377"/>
      <c r="L419" s="23"/>
    </row>
    <row r="420" spans="1:12" s="16" customFormat="1" ht="22.5" customHeight="1" x14ac:dyDescent="0.25">
      <c r="A420" s="18" t="s">
        <v>429</v>
      </c>
      <c r="B420" s="21" t="s">
        <v>15</v>
      </c>
      <c r="C420" s="21" t="s">
        <v>53</v>
      </c>
      <c r="D420" s="21" t="s">
        <v>308</v>
      </c>
      <c r="E420" s="297"/>
      <c r="F420" s="335"/>
      <c r="G420" s="271">
        <v>311.19</v>
      </c>
      <c r="H420" s="384"/>
      <c r="I420" s="376"/>
      <c r="J420" s="377"/>
      <c r="L420" s="10"/>
    </row>
    <row r="421" spans="1:12" s="16" customFormat="1" ht="24" customHeight="1" thickBot="1" x14ac:dyDescent="0.2">
      <c r="A421" s="19" t="s">
        <v>430</v>
      </c>
      <c r="B421" s="126" t="s">
        <v>243</v>
      </c>
      <c r="C421" s="27" t="s">
        <v>53</v>
      </c>
      <c r="D421" s="27" t="s">
        <v>308</v>
      </c>
      <c r="E421" s="298"/>
      <c r="F421" s="337"/>
      <c r="G421" s="271">
        <v>284.625</v>
      </c>
      <c r="H421" s="328"/>
      <c r="I421" s="316"/>
      <c r="J421" s="318"/>
      <c r="L421" s="23"/>
    </row>
    <row r="422" spans="1:12" ht="21.75" customHeight="1" thickBot="1" x14ac:dyDescent="0.3">
      <c r="A422" s="393" t="s">
        <v>485</v>
      </c>
      <c r="B422" s="394"/>
      <c r="C422" s="394"/>
      <c r="D422" s="394"/>
      <c r="E422" s="394"/>
      <c r="F422" s="394"/>
      <c r="G422" s="394"/>
      <c r="H422" s="394"/>
      <c r="I422" s="394"/>
      <c r="J422" s="395"/>
      <c r="K422" s="16"/>
      <c r="L422" s="16"/>
    </row>
    <row r="423" spans="1:12" s="16" customFormat="1" ht="12.75" customHeight="1" x14ac:dyDescent="0.25">
      <c r="A423" s="17" t="s">
        <v>431</v>
      </c>
      <c r="B423" s="39" t="s">
        <v>9</v>
      </c>
      <c r="C423" s="39" t="s">
        <v>53</v>
      </c>
      <c r="D423" s="39" t="s">
        <v>307</v>
      </c>
      <c r="E423" s="296" t="s">
        <v>605</v>
      </c>
      <c r="F423" s="290"/>
      <c r="G423" s="269">
        <v>235.29000000000005</v>
      </c>
      <c r="H423" s="383">
        <v>3</v>
      </c>
      <c r="I423" s="354">
        <v>8.8000000000000007</v>
      </c>
      <c r="J423" s="357">
        <f>0.35*0.3*0.35</f>
        <v>3.6749999999999998E-2</v>
      </c>
      <c r="L423" s="23"/>
    </row>
    <row r="424" spans="1:12" s="16" customFormat="1" ht="12.75" customHeight="1" x14ac:dyDescent="0.25">
      <c r="A424" s="18" t="s">
        <v>432</v>
      </c>
      <c r="B424" s="21" t="s">
        <v>10</v>
      </c>
      <c r="C424" s="21" t="s">
        <v>53</v>
      </c>
      <c r="D424" s="21" t="s">
        <v>307</v>
      </c>
      <c r="E424" s="297"/>
      <c r="F424" s="291"/>
      <c r="G424" s="271">
        <v>235.29000000000005</v>
      </c>
      <c r="H424" s="370"/>
      <c r="I424" s="355"/>
      <c r="J424" s="358"/>
      <c r="L424" s="23"/>
    </row>
    <row r="425" spans="1:12" s="16" customFormat="1" ht="12.75" customHeight="1" x14ac:dyDescent="0.25">
      <c r="A425" s="18" t="s">
        <v>433</v>
      </c>
      <c r="B425" s="21" t="s">
        <v>11</v>
      </c>
      <c r="C425" s="21" t="s">
        <v>53</v>
      </c>
      <c r="D425" s="21" t="s">
        <v>307</v>
      </c>
      <c r="E425" s="297"/>
      <c r="F425" s="291"/>
      <c r="G425" s="271">
        <v>258.06000000000006</v>
      </c>
      <c r="H425" s="370"/>
      <c r="I425" s="355"/>
      <c r="J425" s="358"/>
      <c r="L425" s="23"/>
    </row>
    <row r="426" spans="1:12" s="16" customFormat="1" ht="12.75" customHeight="1" x14ac:dyDescent="0.25">
      <c r="A426" s="18" t="s">
        <v>723</v>
      </c>
      <c r="B426" s="21" t="s">
        <v>12</v>
      </c>
      <c r="C426" s="21" t="s">
        <v>13</v>
      </c>
      <c r="D426" s="21" t="s">
        <v>307</v>
      </c>
      <c r="E426" s="297"/>
      <c r="F426" s="291"/>
      <c r="G426" s="271">
        <v>258.06000000000006</v>
      </c>
      <c r="H426" s="370"/>
      <c r="I426" s="355"/>
      <c r="J426" s="358"/>
      <c r="L426" s="23"/>
    </row>
    <row r="427" spans="1:12" s="16" customFormat="1" ht="12.75" customHeight="1" x14ac:dyDescent="0.25">
      <c r="A427" s="18" t="s">
        <v>434</v>
      </c>
      <c r="B427" s="21" t="s">
        <v>13</v>
      </c>
      <c r="C427" s="21" t="s">
        <v>53</v>
      </c>
      <c r="D427" s="21" t="s">
        <v>307</v>
      </c>
      <c r="E427" s="297"/>
      <c r="F427" s="291"/>
      <c r="G427" s="271">
        <v>272.86050000000006</v>
      </c>
      <c r="H427" s="370"/>
      <c r="I427" s="355"/>
      <c r="J427" s="358"/>
      <c r="L427" s="23"/>
    </row>
    <row r="428" spans="1:12" s="16" customFormat="1" ht="12.75" customHeight="1" x14ac:dyDescent="0.25">
      <c r="A428" s="18" t="s">
        <v>435</v>
      </c>
      <c r="B428" s="21" t="s">
        <v>14</v>
      </c>
      <c r="C428" s="21" t="s">
        <v>53</v>
      </c>
      <c r="D428" s="21" t="s">
        <v>307</v>
      </c>
      <c r="E428" s="297"/>
      <c r="F428" s="291"/>
      <c r="G428" s="271">
        <v>272.86050000000006</v>
      </c>
      <c r="H428" s="370"/>
      <c r="I428" s="355"/>
      <c r="J428" s="358"/>
      <c r="L428" s="23"/>
    </row>
    <row r="429" spans="1:12" s="16" customFormat="1" ht="20.25" customHeight="1" x14ac:dyDescent="0.25">
      <c r="A429" s="18" t="s">
        <v>436</v>
      </c>
      <c r="B429" s="21" t="s">
        <v>15</v>
      </c>
      <c r="C429" s="21" t="s">
        <v>53</v>
      </c>
      <c r="D429" s="21" t="s">
        <v>307</v>
      </c>
      <c r="E429" s="297"/>
      <c r="F429" s="291"/>
      <c r="G429" s="271">
        <v>278.93250000000006</v>
      </c>
      <c r="H429" s="370"/>
      <c r="I429" s="355"/>
      <c r="J429" s="358"/>
      <c r="L429" s="23"/>
    </row>
    <row r="430" spans="1:12" s="16" customFormat="1" ht="16.5" customHeight="1" x14ac:dyDescent="0.25">
      <c r="A430" s="18" t="s">
        <v>437</v>
      </c>
      <c r="B430" s="21" t="s">
        <v>16</v>
      </c>
      <c r="C430" s="21" t="s">
        <v>53</v>
      </c>
      <c r="D430" s="21" t="s">
        <v>307</v>
      </c>
      <c r="E430" s="297"/>
      <c r="F430" s="291"/>
      <c r="G430" s="271">
        <v>278.93250000000006</v>
      </c>
      <c r="H430" s="370"/>
      <c r="I430" s="355"/>
      <c r="J430" s="358"/>
      <c r="L430" s="23"/>
    </row>
    <row r="431" spans="1:12" s="16" customFormat="1" ht="15" customHeight="1" thickBot="1" x14ac:dyDescent="0.3">
      <c r="A431" s="88" t="s">
        <v>430</v>
      </c>
      <c r="B431" s="40" t="s">
        <v>243</v>
      </c>
      <c r="C431" s="40" t="s">
        <v>53</v>
      </c>
      <c r="D431" s="40" t="s">
        <v>307</v>
      </c>
      <c r="E431" s="298"/>
      <c r="F431" s="292"/>
      <c r="G431" s="271">
        <v>258.06000000000006</v>
      </c>
      <c r="H431" s="371"/>
      <c r="I431" s="372"/>
      <c r="J431" s="373"/>
      <c r="L431" s="23"/>
    </row>
    <row r="432" spans="1:12" ht="21.75" customHeight="1" thickBot="1" x14ac:dyDescent="0.3">
      <c r="A432" s="393" t="s">
        <v>484</v>
      </c>
      <c r="B432" s="394"/>
      <c r="C432" s="394"/>
      <c r="D432" s="394"/>
      <c r="E432" s="394"/>
      <c r="F432" s="394"/>
      <c r="G432" s="394"/>
      <c r="H432" s="394"/>
      <c r="I432" s="394"/>
      <c r="J432" s="395"/>
      <c r="K432" s="16"/>
      <c r="L432" s="16"/>
    </row>
    <row r="433" spans="1:33" s="16" customFormat="1" ht="85.5" customHeight="1" thickBot="1" x14ac:dyDescent="0.3">
      <c r="A433" s="11" t="s">
        <v>445</v>
      </c>
      <c r="B433" s="24" t="s">
        <v>153</v>
      </c>
      <c r="C433" s="24" t="s">
        <v>53</v>
      </c>
      <c r="D433" s="24" t="s">
        <v>309</v>
      </c>
      <c r="E433" s="24" t="s">
        <v>604</v>
      </c>
      <c r="F433" s="136"/>
      <c r="G433" s="273">
        <v>758.2410000000001</v>
      </c>
      <c r="H433" s="37">
        <v>4</v>
      </c>
      <c r="I433" s="14">
        <v>16.7</v>
      </c>
      <c r="J433" s="15">
        <f>0.44*0.3*24</f>
        <v>3.1680000000000001</v>
      </c>
    </row>
    <row r="434" spans="1:33" ht="21.75" customHeight="1" thickBot="1" x14ac:dyDescent="0.3">
      <c r="A434" s="393" t="s">
        <v>483</v>
      </c>
      <c r="B434" s="394"/>
      <c r="C434" s="394"/>
      <c r="D434" s="394"/>
      <c r="E434" s="394"/>
      <c r="F434" s="394"/>
      <c r="G434" s="394"/>
      <c r="H434" s="394"/>
      <c r="I434" s="394"/>
      <c r="J434" s="395"/>
      <c r="K434" s="16"/>
      <c r="L434" s="16"/>
    </row>
    <row r="435" spans="1:33" s="16" customFormat="1" ht="12.75" customHeight="1" x14ac:dyDescent="0.25">
      <c r="A435" s="17" t="s">
        <v>438</v>
      </c>
      <c r="B435" s="39" t="s">
        <v>9</v>
      </c>
      <c r="C435" s="39" t="s">
        <v>53</v>
      </c>
      <c r="D435" s="39" t="s">
        <v>305</v>
      </c>
      <c r="E435" s="296" t="s">
        <v>607</v>
      </c>
      <c r="F435" s="196"/>
      <c r="G435" s="269">
        <v>351.41700000000003</v>
      </c>
      <c r="H435" s="383">
        <v>2</v>
      </c>
      <c r="I435" s="354">
        <v>10</v>
      </c>
      <c r="J435" s="357">
        <f>0.425*0.375*0.205</f>
        <v>3.2671874999999996E-2</v>
      </c>
      <c r="L435" s="23"/>
    </row>
    <row r="436" spans="1:33" s="16" customFormat="1" ht="12.75" customHeight="1" x14ac:dyDescent="0.25">
      <c r="A436" s="18" t="s">
        <v>439</v>
      </c>
      <c r="B436" s="21" t="s">
        <v>10</v>
      </c>
      <c r="C436" s="21" t="s">
        <v>53</v>
      </c>
      <c r="D436" s="21" t="s">
        <v>305</v>
      </c>
      <c r="E436" s="297"/>
      <c r="F436" s="199"/>
      <c r="G436" s="271">
        <v>351.41700000000003</v>
      </c>
      <c r="H436" s="370"/>
      <c r="I436" s="355"/>
      <c r="J436" s="358"/>
      <c r="L436" s="23"/>
    </row>
    <row r="437" spans="1:33" s="16" customFormat="1" ht="12.75" customHeight="1" x14ac:dyDescent="0.25">
      <c r="A437" s="18" t="s">
        <v>440</v>
      </c>
      <c r="B437" s="21" t="s">
        <v>11</v>
      </c>
      <c r="C437" s="21" t="s">
        <v>53</v>
      </c>
      <c r="D437" s="21" t="s">
        <v>305</v>
      </c>
      <c r="E437" s="297"/>
      <c r="F437" s="199"/>
      <c r="G437" s="271">
        <v>341.1705</v>
      </c>
      <c r="H437" s="370"/>
      <c r="I437" s="355"/>
      <c r="J437" s="358"/>
      <c r="L437" s="23"/>
    </row>
    <row r="438" spans="1:33" s="16" customFormat="1" ht="12.75" customHeight="1" x14ac:dyDescent="0.25">
      <c r="A438" s="18" t="s">
        <v>441</v>
      </c>
      <c r="B438" s="21" t="s">
        <v>12</v>
      </c>
      <c r="C438" s="21" t="s">
        <v>53</v>
      </c>
      <c r="D438" s="21" t="s">
        <v>305</v>
      </c>
      <c r="E438" s="297"/>
      <c r="F438" s="199"/>
      <c r="G438" s="271">
        <v>394.68000000000012</v>
      </c>
      <c r="H438" s="370"/>
      <c r="I438" s="355"/>
      <c r="J438" s="358"/>
      <c r="L438" s="23"/>
    </row>
    <row r="439" spans="1:33" s="16" customFormat="1" ht="12.75" customHeight="1" x14ac:dyDescent="0.25">
      <c r="A439" s="18" t="s">
        <v>442</v>
      </c>
      <c r="B439" s="21" t="s">
        <v>13</v>
      </c>
      <c r="C439" s="21" t="s">
        <v>53</v>
      </c>
      <c r="D439" s="21" t="s">
        <v>305</v>
      </c>
      <c r="E439" s="297"/>
      <c r="F439" s="199"/>
      <c r="G439" s="271">
        <v>397.71600000000012</v>
      </c>
      <c r="H439" s="370"/>
      <c r="I439" s="355"/>
      <c r="J439" s="358"/>
      <c r="L439" s="23"/>
    </row>
    <row r="440" spans="1:33" s="16" customFormat="1" ht="12.75" customHeight="1" x14ac:dyDescent="0.25">
      <c r="A440" s="18" t="s">
        <v>443</v>
      </c>
      <c r="B440" s="21" t="s">
        <v>14</v>
      </c>
      <c r="C440" s="21" t="s">
        <v>53</v>
      </c>
      <c r="D440" s="21" t="s">
        <v>305</v>
      </c>
      <c r="E440" s="297"/>
      <c r="F440" s="199"/>
      <c r="G440" s="271">
        <v>397.71600000000012</v>
      </c>
      <c r="H440" s="370"/>
      <c r="I440" s="355"/>
      <c r="J440" s="358"/>
      <c r="L440" s="23"/>
    </row>
    <row r="441" spans="1:33" s="16" customFormat="1" ht="21" customHeight="1" thickBot="1" x14ac:dyDescent="0.3">
      <c r="A441" s="19" t="s">
        <v>444</v>
      </c>
      <c r="B441" s="27" t="s">
        <v>15</v>
      </c>
      <c r="C441" s="27" t="s">
        <v>53</v>
      </c>
      <c r="D441" s="27" t="s">
        <v>305</v>
      </c>
      <c r="E441" s="298"/>
      <c r="F441" s="197"/>
      <c r="G441" s="271">
        <v>409.86000000000007</v>
      </c>
      <c r="H441" s="371"/>
      <c r="I441" s="372"/>
      <c r="J441" s="373"/>
      <c r="L441" s="23"/>
    </row>
    <row r="442" spans="1:33" s="1" customFormat="1" ht="39" thickBot="1" x14ac:dyDescent="0.3">
      <c r="A442" s="6" t="s">
        <v>285</v>
      </c>
      <c r="B442" s="6" t="s">
        <v>286</v>
      </c>
      <c r="C442" s="6" t="s">
        <v>303</v>
      </c>
      <c r="D442" s="6" t="s">
        <v>304</v>
      </c>
      <c r="E442" s="6" t="s">
        <v>287</v>
      </c>
      <c r="F442" s="6" t="s">
        <v>288</v>
      </c>
      <c r="G442" s="6"/>
      <c r="H442" s="7" t="s">
        <v>289</v>
      </c>
      <c r="I442" s="8" t="s">
        <v>290</v>
      </c>
      <c r="J442" s="9" t="s">
        <v>291</v>
      </c>
    </row>
    <row r="443" spans="1:33" ht="21.75" customHeight="1" thickBot="1" x14ac:dyDescent="0.3">
      <c r="A443" s="307" t="s">
        <v>481</v>
      </c>
      <c r="B443" s="308"/>
      <c r="C443" s="308"/>
      <c r="D443" s="309"/>
      <c r="E443" s="309"/>
      <c r="F443" s="309"/>
      <c r="G443" s="309"/>
      <c r="H443" s="309"/>
      <c r="I443" s="309"/>
      <c r="J443" s="310"/>
    </row>
    <row r="444" spans="1:33" customFormat="1" ht="78.75" customHeight="1" thickBot="1" x14ac:dyDescent="0.3">
      <c r="A444" s="48" t="s">
        <v>455</v>
      </c>
      <c r="B444" s="49" t="s">
        <v>54</v>
      </c>
      <c r="C444" s="59" t="s">
        <v>53</v>
      </c>
      <c r="D444" s="50" t="s">
        <v>309</v>
      </c>
      <c r="E444" s="50" t="s">
        <v>560</v>
      </c>
      <c r="F444" s="141"/>
      <c r="G444" s="270">
        <v>45.160500000000006</v>
      </c>
      <c r="H444" s="214">
        <v>20</v>
      </c>
      <c r="I444" s="210">
        <v>16.7</v>
      </c>
      <c r="J444" s="212">
        <f>0.46*0.16*0.46</f>
        <v>3.3856000000000004E-2</v>
      </c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</row>
    <row r="445" spans="1:33" ht="21.75" customHeight="1" thickBot="1" x14ac:dyDescent="0.3">
      <c r="A445" s="307" t="s">
        <v>481</v>
      </c>
      <c r="B445" s="308"/>
      <c r="C445" s="308"/>
      <c r="D445" s="309"/>
      <c r="E445" s="309"/>
      <c r="F445" s="309"/>
      <c r="G445" s="309"/>
      <c r="H445" s="309"/>
      <c r="I445" s="309"/>
      <c r="J445" s="310"/>
    </row>
    <row r="446" spans="1:33" customFormat="1" ht="87.75" customHeight="1" x14ac:dyDescent="0.25">
      <c r="A446" s="42" t="s">
        <v>456</v>
      </c>
      <c r="B446" s="43" t="s">
        <v>54</v>
      </c>
      <c r="C446" s="57" t="s">
        <v>53</v>
      </c>
      <c r="D446" s="43" t="s">
        <v>309</v>
      </c>
      <c r="E446" s="200" t="s">
        <v>556</v>
      </c>
      <c r="F446" s="142"/>
      <c r="G446" s="268">
        <v>94.875000000000014</v>
      </c>
      <c r="H446" s="215">
        <v>20</v>
      </c>
      <c r="I446" s="211">
        <v>16.7</v>
      </c>
      <c r="J446" s="213">
        <f>0.46*0.16*0.46</f>
        <v>3.3856000000000004E-2</v>
      </c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</row>
    <row r="447" spans="1:33" customFormat="1" ht="90" customHeight="1" thickBot="1" x14ac:dyDescent="0.3">
      <c r="A447" s="44" t="s">
        <v>463</v>
      </c>
      <c r="B447" s="45" t="s">
        <v>54</v>
      </c>
      <c r="C447" s="58" t="s">
        <v>14</v>
      </c>
      <c r="D447" s="45" t="s">
        <v>309</v>
      </c>
      <c r="E447" s="201" t="s">
        <v>559</v>
      </c>
      <c r="F447" s="143"/>
      <c r="G447" s="443">
        <v>79.3155</v>
      </c>
      <c r="H447" s="216">
        <v>20</v>
      </c>
      <c r="I447" s="217">
        <v>16.7</v>
      </c>
      <c r="J447" s="218">
        <f>0.46*0.16*0.46</f>
        <v>3.3856000000000004E-2</v>
      </c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</row>
    <row r="448" spans="1:33" ht="21.75" customHeight="1" thickBot="1" x14ac:dyDescent="0.3">
      <c r="A448" s="307" t="s">
        <v>482</v>
      </c>
      <c r="B448" s="308"/>
      <c r="C448" s="308"/>
      <c r="D448" s="309"/>
      <c r="E448" s="309"/>
      <c r="F448" s="309"/>
      <c r="G448" s="309"/>
      <c r="H448" s="309"/>
      <c r="I448" s="309"/>
      <c r="J448" s="310"/>
    </row>
    <row r="449" spans="1:33" customFormat="1" ht="88.5" customHeight="1" thickBot="1" x14ac:dyDescent="0.3">
      <c r="A449" s="42" t="s">
        <v>457</v>
      </c>
      <c r="B449" s="43" t="s">
        <v>54</v>
      </c>
      <c r="C449" s="57" t="s">
        <v>53</v>
      </c>
      <c r="D449" s="43" t="s">
        <v>309</v>
      </c>
      <c r="E449" s="200" t="s">
        <v>558</v>
      </c>
      <c r="F449" s="142"/>
      <c r="G449" s="268">
        <v>83.869500000000002</v>
      </c>
      <c r="H449" s="215">
        <v>20</v>
      </c>
      <c r="I449" s="211">
        <v>20.82</v>
      </c>
      <c r="J449" s="213">
        <f>0.41*0.41*0.28</f>
        <v>4.7067999999999999E-2</v>
      </c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</row>
    <row r="450" spans="1:33" customFormat="1" ht="18.75" customHeight="1" x14ac:dyDescent="0.25">
      <c r="A450" s="42" t="s">
        <v>458</v>
      </c>
      <c r="B450" s="43" t="s">
        <v>9</v>
      </c>
      <c r="C450" s="57" t="s">
        <v>53</v>
      </c>
      <c r="D450" s="43" t="s">
        <v>305</v>
      </c>
      <c r="E450" s="299" t="s">
        <v>557</v>
      </c>
      <c r="F450" s="340"/>
      <c r="G450" s="443">
        <v>72.105000000000004</v>
      </c>
      <c r="H450" s="397">
        <v>20</v>
      </c>
      <c r="I450" s="362">
        <v>20.82</v>
      </c>
      <c r="J450" s="365">
        <f>0.41*0.41*0.28</f>
        <v>4.7067999999999999E-2</v>
      </c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</row>
    <row r="451" spans="1:33" customFormat="1" ht="18.75" customHeight="1" x14ac:dyDescent="0.25">
      <c r="A451" s="4" t="s">
        <v>669</v>
      </c>
      <c r="B451" s="3" t="s">
        <v>10</v>
      </c>
      <c r="C451" s="56" t="s">
        <v>53</v>
      </c>
      <c r="D451" s="3" t="s">
        <v>305</v>
      </c>
      <c r="E451" s="300"/>
      <c r="F451" s="341"/>
      <c r="G451" s="443">
        <v>72.105000000000004</v>
      </c>
      <c r="H451" s="398"/>
      <c r="I451" s="363"/>
      <c r="J451" s="366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</row>
    <row r="452" spans="1:33" customFormat="1" ht="18.75" customHeight="1" x14ac:dyDescent="0.25">
      <c r="A452" s="4" t="s">
        <v>459</v>
      </c>
      <c r="B452" s="3" t="s">
        <v>11</v>
      </c>
      <c r="C452" s="56" t="s">
        <v>53</v>
      </c>
      <c r="D452" s="3" t="s">
        <v>305</v>
      </c>
      <c r="E452" s="300"/>
      <c r="F452" s="341"/>
      <c r="G452" s="443">
        <v>72.105000000000004</v>
      </c>
      <c r="H452" s="398"/>
      <c r="I452" s="363"/>
      <c r="J452" s="366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</row>
    <row r="453" spans="1:33" customFormat="1" ht="18.75" customHeight="1" x14ac:dyDescent="0.25">
      <c r="A453" s="4" t="s">
        <v>460</v>
      </c>
      <c r="B453" s="3" t="s">
        <v>14</v>
      </c>
      <c r="C453" s="56" t="s">
        <v>53</v>
      </c>
      <c r="D453" s="3" t="s">
        <v>305</v>
      </c>
      <c r="E453" s="300"/>
      <c r="F453" s="341"/>
      <c r="G453" s="443">
        <v>72.105000000000004</v>
      </c>
      <c r="H453" s="398"/>
      <c r="I453" s="363"/>
      <c r="J453" s="366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</row>
    <row r="454" spans="1:33" customFormat="1" ht="18.75" customHeight="1" x14ac:dyDescent="0.25">
      <c r="A454" s="4" t="s">
        <v>461</v>
      </c>
      <c r="B454" s="3" t="s">
        <v>15</v>
      </c>
      <c r="C454" s="56" t="s">
        <v>53</v>
      </c>
      <c r="D454" s="3" t="s">
        <v>305</v>
      </c>
      <c r="E454" s="300"/>
      <c r="F454" s="341"/>
      <c r="G454" s="443">
        <v>72.105000000000004</v>
      </c>
      <c r="H454" s="398"/>
      <c r="I454" s="363"/>
      <c r="J454" s="366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</row>
    <row r="455" spans="1:33" ht="18.75" customHeight="1" thickBot="1" x14ac:dyDescent="0.3">
      <c r="A455" s="88" t="s">
        <v>677</v>
      </c>
      <c r="B455" s="40" t="s">
        <v>243</v>
      </c>
      <c r="C455" s="108" t="s">
        <v>53</v>
      </c>
      <c r="D455" s="40" t="s">
        <v>305</v>
      </c>
      <c r="E455" s="301"/>
      <c r="F455" s="396"/>
      <c r="G455" s="443">
        <v>72.105000000000004</v>
      </c>
      <c r="H455" s="399"/>
      <c r="I455" s="364"/>
      <c r="J455" s="367"/>
    </row>
    <row r="456" spans="1:33" customFormat="1" ht="42" customHeight="1" thickBot="1" x14ac:dyDescent="0.3">
      <c r="A456" s="48" t="s">
        <v>462</v>
      </c>
      <c r="B456" s="49" t="s">
        <v>53</v>
      </c>
      <c r="C456" s="62" t="s">
        <v>310</v>
      </c>
      <c r="D456" s="51" t="s">
        <v>310</v>
      </c>
      <c r="E456" s="50" t="s">
        <v>242</v>
      </c>
      <c r="F456" s="132"/>
      <c r="G456" s="443">
        <v>13.282500000000002</v>
      </c>
      <c r="H456" s="61">
        <v>50</v>
      </c>
      <c r="I456" s="52">
        <v>10.65</v>
      </c>
      <c r="J456" s="53">
        <f>0.36*0.23*0.38</f>
        <v>3.1463999999999999E-2</v>
      </c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</row>
    <row r="457" spans="1:33" ht="39" thickBot="1" x14ac:dyDescent="0.3">
      <c r="A457" s="72" t="s">
        <v>285</v>
      </c>
      <c r="B457" s="73" t="s">
        <v>286</v>
      </c>
      <c r="C457" s="73" t="s">
        <v>303</v>
      </c>
      <c r="D457" s="73" t="s">
        <v>304</v>
      </c>
      <c r="E457" s="73" t="s">
        <v>287</v>
      </c>
      <c r="F457" s="73" t="s">
        <v>288</v>
      </c>
      <c r="G457" s="73"/>
      <c r="H457" s="74" t="s">
        <v>289</v>
      </c>
      <c r="I457" s="75" t="s">
        <v>290</v>
      </c>
      <c r="J457" s="76" t="s">
        <v>291</v>
      </c>
    </row>
    <row r="458" spans="1:33" ht="21.75" customHeight="1" thickBot="1" x14ac:dyDescent="0.3">
      <c r="A458" s="393" t="s">
        <v>448</v>
      </c>
      <c r="B458" s="394"/>
      <c r="C458" s="394"/>
      <c r="D458" s="394"/>
      <c r="E458" s="394"/>
      <c r="F458" s="394"/>
      <c r="G458" s="394"/>
      <c r="H458" s="394"/>
      <c r="I458" s="394"/>
      <c r="J458" s="395"/>
      <c r="K458" s="16"/>
      <c r="L458" s="16"/>
    </row>
    <row r="459" spans="1:33" s="16" customFormat="1" ht="48" customHeight="1" x14ac:dyDescent="0.25">
      <c r="A459" s="17" t="s">
        <v>449</v>
      </c>
      <c r="B459" s="39" t="s">
        <v>11</v>
      </c>
      <c r="C459" s="39" t="s">
        <v>14</v>
      </c>
      <c r="D459" s="39" t="s">
        <v>308</v>
      </c>
      <c r="E459" s="400" t="s">
        <v>506</v>
      </c>
      <c r="F459" s="334"/>
      <c r="G459" s="269">
        <v>145.72800000000001</v>
      </c>
      <c r="H459" s="293">
        <v>10</v>
      </c>
      <c r="I459" s="354">
        <v>7.5</v>
      </c>
      <c r="J459" s="357">
        <v>5.0999999999999997E-2</v>
      </c>
    </row>
    <row r="460" spans="1:33" s="16" customFormat="1" ht="48" customHeight="1" thickBot="1" x14ac:dyDescent="0.3">
      <c r="A460" s="19" t="s">
        <v>450</v>
      </c>
      <c r="B460" s="27" t="s">
        <v>14</v>
      </c>
      <c r="C460" s="27" t="s">
        <v>14</v>
      </c>
      <c r="D460" s="27" t="s">
        <v>308</v>
      </c>
      <c r="E460" s="401"/>
      <c r="F460" s="337"/>
      <c r="G460" s="271">
        <v>145.72800000000001</v>
      </c>
      <c r="H460" s="294"/>
      <c r="I460" s="355"/>
      <c r="J460" s="358"/>
    </row>
    <row r="461" spans="1:33" ht="21.75" customHeight="1" thickBot="1" x14ac:dyDescent="0.3">
      <c r="A461" s="393" t="s">
        <v>447</v>
      </c>
      <c r="B461" s="394"/>
      <c r="C461" s="394"/>
      <c r="D461" s="394"/>
      <c r="E461" s="394"/>
      <c r="F461" s="394"/>
      <c r="G461" s="394"/>
      <c r="H461" s="394"/>
      <c r="I461" s="394"/>
      <c r="J461" s="395"/>
      <c r="K461" s="16"/>
      <c r="L461" s="16"/>
    </row>
    <row r="462" spans="1:33" s="16" customFormat="1" ht="40.5" customHeight="1" x14ac:dyDescent="0.25">
      <c r="A462" s="17" t="s">
        <v>451</v>
      </c>
      <c r="B462" s="39" t="s">
        <v>11</v>
      </c>
      <c r="C462" s="39" t="s">
        <v>306</v>
      </c>
      <c r="D462" s="39" t="s">
        <v>305</v>
      </c>
      <c r="E462" s="296" t="s">
        <v>507</v>
      </c>
      <c r="F462" s="334"/>
      <c r="G462" s="269">
        <v>88.803000000000011</v>
      </c>
      <c r="H462" s="294">
        <v>10</v>
      </c>
      <c r="I462" s="355">
        <v>7.5</v>
      </c>
      <c r="J462" s="358">
        <v>2.9899999999999999E-2</v>
      </c>
    </row>
    <row r="463" spans="1:33" s="16" customFormat="1" ht="40.5" customHeight="1" thickBot="1" x14ac:dyDescent="0.3">
      <c r="A463" s="19" t="s">
        <v>452</v>
      </c>
      <c r="B463" s="27" t="s">
        <v>10</v>
      </c>
      <c r="C463" s="27" t="s">
        <v>306</v>
      </c>
      <c r="D463" s="27" t="s">
        <v>305</v>
      </c>
      <c r="E463" s="298"/>
      <c r="F463" s="337"/>
      <c r="G463" s="271">
        <v>88.803000000000011</v>
      </c>
      <c r="H463" s="294"/>
      <c r="I463" s="355"/>
      <c r="J463" s="358"/>
    </row>
    <row r="464" spans="1:33" ht="21.75" customHeight="1" thickBot="1" x14ac:dyDescent="0.3">
      <c r="A464" s="393" t="s">
        <v>446</v>
      </c>
      <c r="B464" s="394"/>
      <c r="C464" s="394"/>
      <c r="D464" s="394"/>
      <c r="E464" s="394"/>
      <c r="F464" s="394"/>
      <c r="G464" s="394"/>
      <c r="H464" s="394"/>
      <c r="I464" s="394"/>
      <c r="J464" s="395"/>
      <c r="K464" s="16"/>
      <c r="L464" s="16"/>
    </row>
    <row r="465" spans="1:12" s="16" customFormat="1" ht="43.5" customHeight="1" x14ac:dyDescent="0.25">
      <c r="A465" s="17" t="s">
        <v>453</v>
      </c>
      <c r="B465" s="39" t="s">
        <v>9</v>
      </c>
      <c r="C465" s="39" t="s">
        <v>306</v>
      </c>
      <c r="D465" s="39" t="s">
        <v>305</v>
      </c>
      <c r="E465" s="400" t="s">
        <v>508</v>
      </c>
      <c r="F465" s="334"/>
      <c r="G465" s="269">
        <v>88.803000000000011</v>
      </c>
      <c r="H465" s="294">
        <v>5</v>
      </c>
      <c r="I465" s="355">
        <v>4.3</v>
      </c>
      <c r="J465" s="358">
        <f>0.52*0.23*0.25</f>
        <v>2.9900000000000003E-2</v>
      </c>
    </row>
    <row r="466" spans="1:12" s="16" customFormat="1" ht="43.5" customHeight="1" thickBot="1" x14ac:dyDescent="0.3">
      <c r="A466" s="19" t="s">
        <v>454</v>
      </c>
      <c r="B466" s="27" t="s">
        <v>11</v>
      </c>
      <c r="C466" s="27" t="s">
        <v>306</v>
      </c>
      <c r="D466" s="27" t="s">
        <v>305</v>
      </c>
      <c r="E466" s="401"/>
      <c r="F466" s="337"/>
      <c r="G466" s="271">
        <v>95.634000000000015</v>
      </c>
      <c r="H466" s="389"/>
      <c r="I466" s="372"/>
      <c r="J466" s="373"/>
    </row>
    <row r="467" spans="1:12" ht="39" thickBot="1" x14ac:dyDescent="0.3">
      <c r="A467" s="72" t="s">
        <v>285</v>
      </c>
      <c r="B467" s="73" t="s">
        <v>286</v>
      </c>
      <c r="C467" s="73" t="s">
        <v>303</v>
      </c>
      <c r="D467" s="73" t="s">
        <v>304</v>
      </c>
      <c r="E467" s="73" t="s">
        <v>287</v>
      </c>
      <c r="F467" s="73" t="s">
        <v>288</v>
      </c>
      <c r="G467" s="73"/>
      <c r="H467" s="74" t="s">
        <v>289</v>
      </c>
      <c r="I467" s="75" t="s">
        <v>290</v>
      </c>
      <c r="J467" s="76" t="s">
        <v>291</v>
      </c>
    </row>
    <row r="468" spans="1:12" ht="21.75" customHeight="1" thickBot="1" x14ac:dyDescent="0.3">
      <c r="A468" s="393" t="s">
        <v>479</v>
      </c>
      <c r="B468" s="394"/>
      <c r="C468" s="394"/>
      <c r="D468" s="394"/>
      <c r="E468" s="394"/>
      <c r="F468" s="394"/>
      <c r="G468" s="394"/>
      <c r="H468" s="394"/>
      <c r="I468" s="394"/>
      <c r="J468" s="395"/>
      <c r="K468" s="16"/>
      <c r="L468" s="16"/>
    </row>
    <row r="469" spans="1:12" s="16" customFormat="1" ht="16.5" customHeight="1" x14ac:dyDescent="0.25">
      <c r="A469" s="17" t="s">
        <v>39</v>
      </c>
      <c r="B469" s="39" t="s">
        <v>9</v>
      </c>
      <c r="C469" s="39" t="s">
        <v>306</v>
      </c>
      <c r="D469" s="39" t="s">
        <v>308</v>
      </c>
      <c r="E469" s="296" t="s">
        <v>464</v>
      </c>
      <c r="F469" s="334"/>
      <c r="G469" s="271">
        <v>94.116000000000014</v>
      </c>
      <c r="H469" s="370">
        <v>10</v>
      </c>
      <c r="I469" s="355">
        <v>7</v>
      </c>
      <c r="J469" s="358">
        <f>0.41*0.2*0.31</f>
        <v>2.5420000000000002E-2</v>
      </c>
    </row>
    <row r="470" spans="1:12" s="16" customFormat="1" ht="16.5" customHeight="1" x14ac:dyDescent="0.25">
      <c r="A470" s="18" t="s">
        <v>40</v>
      </c>
      <c r="B470" s="21" t="s">
        <v>10</v>
      </c>
      <c r="C470" s="21" t="s">
        <v>306</v>
      </c>
      <c r="D470" s="21" t="s">
        <v>308</v>
      </c>
      <c r="E470" s="297"/>
      <c r="F470" s="335"/>
      <c r="G470" s="271">
        <v>94.116000000000014</v>
      </c>
      <c r="H470" s="370"/>
      <c r="I470" s="355"/>
      <c r="J470" s="358"/>
    </row>
    <row r="471" spans="1:12" s="16" customFormat="1" ht="16.5" customHeight="1" x14ac:dyDescent="0.25">
      <c r="A471" s="18" t="s">
        <v>41</v>
      </c>
      <c r="B471" s="21" t="s">
        <v>11</v>
      </c>
      <c r="C471" s="21" t="s">
        <v>306</v>
      </c>
      <c r="D471" s="21" t="s">
        <v>308</v>
      </c>
      <c r="E471" s="297"/>
      <c r="F471" s="335"/>
      <c r="G471" s="271">
        <v>100.56750000000002</v>
      </c>
      <c r="H471" s="370"/>
      <c r="I471" s="355"/>
      <c r="J471" s="358"/>
    </row>
    <row r="472" spans="1:12" s="16" customFormat="1" ht="16.5" customHeight="1" x14ac:dyDescent="0.25">
      <c r="A472" s="18" t="s">
        <v>42</v>
      </c>
      <c r="B472" s="21" t="s">
        <v>12</v>
      </c>
      <c r="C472" s="21" t="s">
        <v>306</v>
      </c>
      <c r="D472" s="21" t="s">
        <v>308</v>
      </c>
      <c r="E472" s="297"/>
      <c r="F472" s="335"/>
      <c r="G472" s="271">
        <v>96.013500000000008</v>
      </c>
      <c r="H472" s="370"/>
      <c r="I472" s="355"/>
      <c r="J472" s="358"/>
    </row>
    <row r="473" spans="1:12" s="16" customFormat="1" ht="16.5" customHeight="1" x14ac:dyDescent="0.25">
      <c r="A473" s="18" t="s">
        <v>43</v>
      </c>
      <c r="B473" s="21" t="s">
        <v>13</v>
      </c>
      <c r="C473" s="21" t="s">
        <v>306</v>
      </c>
      <c r="D473" s="21" t="s">
        <v>308</v>
      </c>
      <c r="E473" s="297"/>
      <c r="F473" s="335"/>
      <c r="G473" s="271">
        <v>100.56750000000002</v>
      </c>
      <c r="H473" s="370"/>
      <c r="I473" s="355"/>
      <c r="J473" s="358"/>
    </row>
    <row r="474" spans="1:12" s="16" customFormat="1" ht="16.5" customHeight="1" x14ac:dyDescent="0.25">
      <c r="A474" s="18" t="s">
        <v>44</v>
      </c>
      <c r="B474" s="21" t="s">
        <v>14</v>
      </c>
      <c r="C474" s="21" t="s">
        <v>306</v>
      </c>
      <c r="D474" s="21" t="s">
        <v>308</v>
      </c>
      <c r="E474" s="297"/>
      <c r="F474" s="335"/>
      <c r="G474" s="271">
        <v>100.56750000000002</v>
      </c>
      <c r="H474" s="370"/>
      <c r="I474" s="355"/>
      <c r="J474" s="358"/>
    </row>
    <row r="475" spans="1:12" s="16" customFormat="1" ht="19.5" customHeight="1" x14ac:dyDescent="0.25">
      <c r="A475" s="18" t="s">
        <v>45</v>
      </c>
      <c r="B475" s="21" t="s">
        <v>15</v>
      </c>
      <c r="C475" s="21" t="s">
        <v>306</v>
      </c>
      <c r="D475" s="21" t="s">
        <v>308</v>
      </c>
      <c r="E475" s="297"/>
      <c r="F475" s="335"/>
      <c r="G475" s="271">
        <v>102.84450000000002</v>
      </c>
      <c r="H475" s="370"/>
      <c r="I475" s="355"/>
      <c r="J475" s="358"/>
    </row>
    <row r="476" spans="1:12" s="16" customFormat="1" ht="22.5" customHeight="1" thickBot="1" x14ac:dyDescent="0.3">
      <c r="A476" s="105" t="s">
        <v>71</v>
      </c>
      <c r="B476" s="106" t="s">
        <v>70</v>
      </c>
      <c r="C476" s="106" t="s">
        <v>306</v>
      </c>
      <c r="D476" s="106" t="s">
        <v>308</v>
      </c>
      <c r="E476" s="297"/>
      <c r="F476" s="335"/>
      <c r="G476" s="271">
        <v>102.84450000000002</v>
      </c>
      <c r="H476" s="405"/>
      <c r="I476" s="356"/>
      <c r="J476" s="359"/>
    </row>
    <row r="477" spans="1:12" s="16" customFormat="1" ht="44.25" customHeight="1" thickBot="1" x14ac:dyDescent="0.3">
      <c r="A477" s="11" t="s">
        <v>567</v>
      </c>
      <c r="B477" s="24" t="s">
        <v>14</v>
      </c>
      <c r="C477" s="13" t="s">
        <v>310</v>
      </c>
      <c r="D477" s="13" t="s">
        <v>310</v>
      </c>
      <c r="E477" s="12" t="s">
        <v>503</v>
      </c>
      <c r="F477" s="136"/>
      <c r="G477" s="271">
        <v>22.770000000000003</v>
      </c>
      <c r="H477" s="37">
        <v>10</v>
      </c>
      <c r="I477" s="14">
        <v>7</v>
      </c>
      <c r="J477" s="15">
        <f>0.23*0.18*0.22</f>
        <v>9.1079999999999998E-3</v>
      </c>
    </row>
    <row r="478" spans="1:12" ht="21.75" customHeight="1" thickBot="1" x14ac:dyDescent="0.3">
      <c r="A478" s="393" t="s">
        <v>480</v>
      </c>
      <c r="B478" s="394"/>
      <c r="C478" s="394"/>
      <c r="D478" s="394"/>
      <c r="E478" s="394"/>
      <c r="F478" s="394"/>
      <c r="G478" s="394"/>
      <c r="H478" s="394"/>
      <c r="I478" s="394"/>
      <c r="J478" s="395"/>
      <c r="K478" s="16"/>
      <c r="L478" s="16"/>
    </row>
    <row r="479" spans="1:12" s="16" customFormat="1" ht="12.75" customHeight="1" x14ac:dyDescent="0.25">
      <c r="A479" s="17" t="s">
        <v>46</v>
      </c>
      <c r="B479" s="39" t="s">
        <v>9</v>
      </c>
      <c r="C479" s="39" t="s">
        <v>306</v>
      </c>
      <c r="D479" s="39" t="s">
        <v>308</v>
      </c>
      <c r="E479" s="296" t="s">
        <v>465</v>
      </c>
      <c r="F479" s="334"/>
      <c r="G479" s="271">
        <v>159.01050000000001</v>
      </c>
      <c r="H479" s="370">
        <v>10</v>
      </c>
      <c r="I479" s="355">
        <v>13</v>
      </c>
      <c r="J479" s="358">
        <f>0.48*0.2*0.36</f>
        <v>3.456E-2</v>
      </c>
    </row>
    <row r="480" spans="1:12" s="16" customFormat="1" ht="12.75" customHeight="1" x14ac:dyDescent="0.25">
      <c r="A480" s="18" t="s">
        <v>47</v>
      </c>
      <c r="B480" s="21" t="s">
        <v>10</v>
      </c>
      <c r="C480" s="21" t="s">
        <v>306</v>
      </c>
      <c r="D480" s="21" t="s">
        <v>308</v>
      </c>
      <c r="E480" s="297"/>
      <c r="F480" s="335"/>
      <c r="G480" s="271">
        <v>159.01050000000001</v>
      </c>
      <c r="H480" s="370"/>
      <c r="I480" s="355"/>
      <c r="J480" s="358"/>
    </row>
    <row r="481" spans="1:10" s="16" customFormat="1" ht="12.75" customHeight="1" x14ac:dyDescent="0.25">
      <c r="A481" s="18" t="s">
        <v>48</v>
      </c>
      <c r="B481" s="21" t="s">
        <v>11</v>
      </c>
      <c r="C481" s="21" t="s">
        <v>306</v>
      </c>
      <c r="D481" s="21" t="s">
        <v>308</v>
      </c>
      <c r="E481" s="297"/>
      <c r="F481" s="335"/>
      <c r="G481" s="271">
        <v>168.87750000000003</v>
      </c>
      <c r="H481" s="370"/>
      <c r="I481" s="355"/>
      <c r="J481" s="358"/>
    </row>
    <row r="482" spans="1:10" s="16" customFormat="1" ht="12.75" customHeight="1" x14ac:dyDescent="0.25">
      <c r="A482" s="18" t="s">
        <v>49</v>
      </c>
      <c r="B482" s="21" t="s">
        <v>12</v>
      </c>
      <c r="C482" s="21" t="s">
        <v>306</v>
      </c>
      <c r="D482" s="21" t="s">
        <v>308</v>
      </c>
      <c r="E482" s="297"/>
      <c r="F482" s="335"/>
      <c r="G482" s="271">
        <v>162.04650000000001</v>
      </c>
      <c r="H482" s="370"/>
      <c r="I482" s="355"/>
      <c r="J482" s="358"/>
    </row>
    <row r="483" spans="1:10" s="16" customFormat="1" ht="12.75" customHeight="1" x14ac:dyDescent="0.25">
      <c r="A483" s="18" t="s">
        <v>50</v>
      </c>
      <c r="B483" s="21" t="s">
        <v>13</v>
      </c>
      <c r="C483" s="21" t="s">
        <v>306</v>
      </c>
      <c r="D483" s="21" t="s">
        <v>308</v>
      </c>
      <c r="E483" s="297"/>
      <c r="F483" s="335"/>
      <c r="G483" s="271">
        <v>168.87750000000003</v>
      </c>
      <c r="H483" s="370"/>
      <c r="I483" s="355"/>
      <c r="J483" s="358"/>
    </row>
    <row r="484" spans="1:10" s="16" customFormat="1" ht="12.75" customHeight="1" x14ac:dyDescent="0.25">
      <c r="A484" s="18" t="s">
        <v>51</v>
      </c>
      <c r="B484" s="21" t="s">
        <v>14</v>
      </c>
      <c r="C484" s="21" t="s">
        <v>306</v>
      </c>
      <c r="D484" s="21" t="s">
        <v>308</v>
      </c>
      <c r="E484" s="297"/>
      <c r="F484" s="335"/>
      <c r="G484" s="271">
        <v>190.12950000000001</v>
      </c>
      <c r="H484" s="370"/>
      <c r="I484" s="355"/>
      <c r="J484" s="358"/>
    </row>
    <row r="485" spans="1:10" s="16" customFormat="1" ht="21.75" customHeight="1" x14ac:dyDescent="0.25">
      <c r="A485" s="18" t="s">
        <v>52</v>
      </c>
      <c r="B485" s="21" t="s">
        <v>15</v>
      </c>
      <c r="C485" s="21" t="s">
        <v>306</v>
      </c>
      <c r="D485" s="21" t="s">
        <v>308</v>
      </c>
      <c r="E485" s="297"/>
      <c r="F485" s="335"/>
      <c r="G485" s="271">
        <v>211.38150000000005</v>
      </c>
      <c r="H485" s="370"/>
      <c r="I485" s="355"/>
      <c r="J485" s="358"/>
    </row>
    <row r="486" spans="1:10" s="16" customFormat="1" ht="22.5" customHeight="1" thickBot="1" x14ac:dyDescent="0.3">
      <c r="A486" s="19" t="s">
        <v>72</v>
      </c>
      <c r="B486" s="27" t="s">
        <v>70</v>
      </c>
      <c r="C486" s="27" t="s">
        <v>306</v>
      </c>
      <c r="D486" s="27" t="s">
        <v>308</v>
      </c>
      <c r="E486" s="298"/>
      <c r="F486" s="337"/>
      <c r="G486" s="271">
        <v>193.54500000000002</v>
      </c>
      <c r="H486" s="371"/>
      <c r="I486" s="372"/>
      <c r="J486" s="373"/>
    </row>
    <row r="487" spans="1:10" s="16" customFormat="1" ht="39.75" customHeight="1" thickBot="1" x14ac:dyDescent="0.3">
      <c r="A487" s="11" t="s">
        <v>567</v>
      </c>
      <c r="B487" s="24" t="s">
        <v>14</v>
      </c>
      <c r="C487" s="13" t="s">
        <v>310</v>
      </c>
      <c r="D487" s="13" t="s">
        <v>310</v>
      </c>
      <c r="E487" s="12" t="s">
        <v>503</v>
      </c>
      <c r="F487" s="136"/>
      <c r="G487" s="271">
        <v>22.770000000000003</v>
      </c>
      <c r="H487" s="37">
        <v>10</v>
      </c>
      <c r="I487" s="14">
        <v>7</v>
      </c>
      <c r="J487" s="15">
        <f>0.23*0.18*0.22</f>
        <v>9.1079999999999998E-3</v>
      </c>
    </row>
    <row r="488" spans="1:10" ht="15.75" thickBot="1" x14ac:dyDescent="0.3">
      <c r="A488" s="80" t="s">
        <v>285</v>
      </c>
      <c r="B488" s="81" t="s">
        <v>286</v>
      </c>
      <c r="C488" s="81" t="s">
        <v>304</v>
      </c>
      <c r="D488" s="245"/>
      <c r="E488" s="81" t="s">
        <v>287</v>
      </c>
      <c r="F488" s="81" t="s">
        <v>288</v>
      </c>
      <c r="G488" s="81"/>
    </row>
    <row r="489" spans="1:10" s="90" customFormat="1" ht="21.75" customHeight="1" thickBot="1" x14ac:dyDescent="0.3">
      <c r="A489" s="393" t="s">
        <v>466</v>
      </c>
      <c r="B489" s="394"/>
      <c r="C489" s="394"/>
      <c r="D489" s="394"/>
      <c r="E489" s="394"/>
      <c r="F489" s="394"/>
      <c r="G489" s="394"/>
    </row>
    <row r="490" spans="1:10" s="16" customFormat="1" ht="21" x14ac:dyDescent="0.25">
      <c r="A490" s="78" t="s">
        <v>115</v>
      </c>
      <c r="B490" s="39" t="s">
        <v>9</v>
      </c>
      <c r="C490" s="39" t="s">
        <v>305</v>
      </c>
      <c r="E490" s="296" t="s">
        <v>756</v>
      </c>
      <c r="F490" s="334"/>
      <c r="G490" s="271">
        <v>201.13500000000005</v>
      </c>
    </row>
    <row r="491" spans="1:10" s="16" customFormat="1" ht="21" x14ac:dyDescent="0.25">
      <c r="A491" s="28" t="s">
        <v>116</v>
      </c>
      <c r="B491" s="21" t="s">
        <v>10</v>
      </c>
      <c r="C491" s="21" t="s">
        <v>305</v>
      </c>
      <c r="E491" s="297"/>
      <c r="F491" s="335"/>
      <c r="G491" s="271">
        <v>201.13500000000005</v>
      </c>
    </row>
    <row r="492" spans="1:10" s="16" customFormat="1" ht="21" x14ac:dyDescent="0.25">
      <c r="A492" s="28" t="s">
        <v>117</v>
      </c>
      <c r="B492" s="21" t="s">
        <v>11</v>
      </c>
      <c r="C492" s="21" t="s">
        <v>305</v>
      </c>
      <c r="E492" s="297"/>
      <c r="F492" s="335"/>
      <c r="G492" s="271">
        <v>204.93000000000004</v>
      </c>
    </row>
    <row r="493" spans="1:10" s="16" customFormat="1" ht="21" x14ac:dyDescent="0.25">
      <c r="A493" s="28" t="s">
        <v>118</v>
      </c>
      <c r="B493" s="21" t="s">
        <v>13</v>
      </c>
      <c r="C493" s="21" t="s">
        <v>305</v>
      </c>
      <c r="E493" s="297"/>
      <c r="F493" s="335"/>
      <c r="G493" s="271">
        <v>204.93000000000004</v>
      </c>
    </row>
    <row r="494" spans="1:10" s="16" customFormat="1" ht="21" x14ac:dyDescent="0.25">
      <c r="A494" s="28" t="s">
        <v>119</v>
      </c>
      <c r="B494" s="21" t="s">
        <v>14</v>
      </c>
      <c r="C494" s="21" t="s">
        <v>305</v>
      </c>
      <c r="E494" s="297"/>
      <c r="F494" s="335"/>
      <c r="G494" s="271">
        <v>204.93000000000004</v>
      </c>
    </row>
    <row r="495" spans="1:10" s="16" customFormat="1" ht="21.75" thickBot="1" x14ac:dyDescent="0.3">
      <c r="A495" s="28" t="s">
        <v>120</v>
      </c>
      <c r="B495" s="21" t="s">
        <v>16</v>
      </c>
      <c r="C495" s="21" t="s">
        <v>305</v>
      </c>
      <c r="E495" s="297"/>
      <c r="F495" s="335"/>
      <c r="G495" s="271">
        <v>204.93000000000004</v>
      </c>
    </row>
    <row r="496" spans="1:10" s="90" customFormat="1" ht="21.75" customHeight="1" thickBot="1" x14ac:dyDescent="0.3">
      <c r="A496" s="393" t="s">
        <v>467</v>
      </c>
      <c r="B496" s="394"/>
      <c r="C496" s="394"/>
      <c r="D496" s="394"/>
      <c r="E496" s="394"/>
      <c r="F496" s="394"/>
      <c r="G496" s="394"/>
    </row>
    <row r="497" spans="1:7" s="16" customFormat="1" ht="109.5" customHeight="1" thickBot="1" x14ac:dyDescent="0.3">
      <c r="A497" s="77" t="s">
        <v>157</v>
      </c>
      <c r="B497" s="24" t="s">
        <v>153</v>
      </c>
      <c r="C497" s="24" t="s">
        <v>153</v>
      </c>
      <c r="E497" s="12" t="s">
        <v>757</v>
      </c>
      <c r="F497" s="136"/>
      <c r="G497" s="271">
        <v>404.16750000000008</v>
      </c>
    </row>
    <row r="498" spans="1:7" s="90" customFormat="1" ht="21.75" customHeight="1" thickBot="1" x14ac:dyDescent="0.3">
      <c r="A498" s="393" t="s">
        <v>468</v>
      </c>
      <c r="B498" s="394"/>
      <c r="C498" s="394"/>
      <c r="D498" s="394"/>
      <c r="E498" s="394"/>
      <c r="F498" s="394"/>
      <c r="G498" s="394"/>
    </row>
    <row r="499" spans="1:7" s="16" customFormat="1" ht="63.75" customHeight="1" x14ac:dyDescent="0.25">
      <c r="A499" s="78" t="s">
        <v>151</v>
      </c>
      <c r="B499" s="39" t="s">
        <v>11</v>
      </c>
      <c r="C499" s="39" t="s">
        <v>305</v>
      </c>
      <c r="E499" s="296" t="s">
        <v>758</v>
      </c>
      <c r="F499" s="334"/>
      <c r="G499" s="271">
        <v>420.1065000000001</v>
      </c>
    </row>
    <row r="500" spans="1:7" s="16" customFormat="1" ht="63.75" customHeight="1" thickBot="1" x14ac:dyDescent="0.3">
      <c r="A500" s="28" t="s">
        <v>152</v>
      </c>
      <c r="B500" s="21" t="s">
        <v>14</v>
      </c>
      <c r="C500" s="21" t="s">
        <v>305</v>
      </c>
      <c r="E500" s="297"/>
      <c r="F500" s="335"/>
      <c r="G500" s="271">
        <v>420.1065000000001</v>
      </c>
    </row>
    <row r="501" spans="1:7" s="90" customFormat="1" ht="21.75" customHeight="1" thickBot="1" x14ac:dyDescent="0.3">
      <c r="A501" s="393" t="s">
        <v>469</v>
      </c>
      <c r="B501" s="394"/>
      <c r="C501" s="394"/>
      <c r="D501" s="394"/>
      <c r="E501" s="394"/>
      <c r="F501" s="394"/>
      <c r="G501" s="394"/>
    </row>
    <row r="502" spans="1:7" s="16" customFormat="1" ht="111" customHeight="1" thickBot="1" x14ac:dyDescent="0.3">
      <c r="A502" s="77" t="s">
        <v>158</v>
      </c>
      <c r="B502" s="24" t="s">
        <v>603</v>
      </c>
      <c r="C502" s="24" t="s">
        <v>153</v>
      </c>
      <c r="E502" s="12" t="s">
        <v>759</v>
      </c>
      <c r="F502" s="136"/>
      <c r="G502" s="271">
        <v>864.1215000000002</v>
      </c>
    </row>
    <row r="503" spans="1:7" s="90" customFormat="1" ht="21.75" customHeight="1" thickBot="1" x14ac:dyDescent="0.3">
      <c r="A503" s="393" t="s">
        <v>471</v>
      </c>
      <c r="B503" s="394"/>
      <c r="C503" s="394"/>
      <c r="D503" s="394"/>
      <c r="E503" s="394"/>
      <c r="F503" s="394"/>
      <c r="G503" s="394"/>
    </row>
    <row r="504" spans="1:7" s="16" customFormat="1" ht="90" customHeight="1" thickBot="1" x14ac:dyDescent="0.3">
      <c r="A504" s="78" t="s">
        <v>121</v>
      </c>
      <c r="B504" s="39" t="s">
        <v>14</v>
      </c>
      <c r="C504" s="39" t="s">
        <v>305</v>
      </c>
      <c r="E504" s="194" t="s">
        <v>760</v>
      </c>
      <c r="F504" s="196"/>
      <c r="G504" s="271">
        <v>711.94200000000001</v>
      </c>
    </row>
    <row r="505" spans="1:7" s="90" customFormat="1" ht="21.75" customHeight="1" thickBot="1" x14ac:dyDescent="0.3">
      <c r="A505" s="393" t="s">
        <v>470</v>
      </c>
      <c r="B505" s="394"/>
      <c r="C505" s="394"/>
      <c r="D505" s="394"/>
      <c r="E505" s="394"/>
      <c r="F505" s="394"/>
      <c r="G505" s="394"/>
    </row>
    <row r="506" spans="1:7" ht="30" customHeight="1" x14ac:dyDescent="0.25">
      <c r="A506" s="78" t="s">
        <v>122</v>
      </c>
      <c r="B506" s="39" t="s">
        <v>10</v>
      </c>
      <c r="C506" s="39" t="s">
        <v>305</v>
      </c>
      <c r="D506" s="10"/>
      <c r="E506" s="296" t="s">
        <v>761</v>
      </c>
      <c r="F506" s="334"/>
      <c r="G506" s="271">
        <v>845.90550000000019</v>
      </c>
    </row>
    <row r="507" spans="1:7" ht="30" customHeight="1" x14ac:dyDescent="0.25">
      <c r="A507" s="28" t="s">
        <v>123</v>
      </c>
      <c r="B507" s="21" t="s">
        <v>13</v>
      </c>
      <c r="C507" s="21" t="s">
        <v>305</v>
      </c>
      <c r="D507" s="10"/>
      <c r="E507" s="297"/>
      <c r="F507" s="335"/>
      <c r="G507" s="271">
        <v>873.98850000000016</v>
      </c>
    </row>
    <row r="508" spans="1:7" ht="30" customHeight="1" x14ac:dyDescent="0.25">
      <c r="A508" s="28" t="s">
        <v>124</v>
      </c>
      <c r="B508" s="21" t="s">
        <v>16</v>
      </c>
      <c r="C508" s="21" t="s">
        <v>305</v>
      </c>
      <c r="D508" s="10"/>
      <c r="E508" s="297"/>
      <c r="F508" s="335"/>
      <c r="G508" s="271">
        <v>930.53400000000022</v>
      </c>
    </row>
    <row r="509" spans="1:7" ht="30" customHeight="1" thickBot="1" x14ac:dyDescent="0.3">
      <c r="A509" s="32" t="s">
        <v>125</v>
      </c>
      <c r="B509" s="27" t="s">
        <v>54</v>
      </c>
      <c r="C509" s="27" t="s">
        <v>305</v>
      </c>
      <c r="D509" s="10"/>
      <c r="E509" s="298"/>
      <c r="F509" s="337"/>
      <c r="G509" s="271">
        <v>1297.1310000000001</v>
      </c>
    </row>
    <row r="510" spans="1:7" s="90" customFormat="1" ht="21.75" customHeight="1" thickBot="1" x14ac:dyDescent="0.3">
      <c r="A510" s="393" t="s">
        <v>472</v>
      </c>
      <c r="B510" s="394"/>
      <c r="C510" s="394"/>
      <c r="D510" s="394"/>
      <c r="E510" s="394"/>
      <c r="F510" s="394"/>
      <c r="G510" s="394"/>
    </row>
    <row r="511" spans="1:7" ht="87.75" customHeight="1" thickBot="1" x14ac:dyDescent="0.3">
      <c r="A511" s="92" t="s">
        <v>148</v>
      </c>
      <c r="B511" s="174" t="s">
        <v>14</v>
      </c>
      <c r="C511" s="174" t="s">
        <v>305</v>
      </c>
      <c r="D511" s="251"/>
      <c r="E511" s="247" t="s">
        <v>762</v>
      </c>
      <c r="F511" s="252"/>
      <c r="G511" s="274">
        <v>804.54000000000019</v>
      </c>
    </row>
    <row r="512" spans="1:7" s="90" customFormat="1" ht="21.75" customHeight="1" thickBot="1" x14ac:dyDescent="0.3">
      <c r="A512" s="393" t="s">
        <v>473</v>
      </c>
      <c r="B512" s="394"/>
      <c r="C512" s="394"/>
      <c r="D512" s="394"/>
      <c r="E512" s="394"/>
      <c r="F512" s="394"/>
      <c r="G512" s="394"/>
    </row>
    <row r="513" spans="1:12" ht="75" customHeight="1" x14ac:dyDescent="0.25">
      <c r="A513" s="177" t="s">
        <v>126</v>
      </c>
      <c r="B513" s="20" t="s">
        <v>13</v>
      </c>
      <c r="C513" s="20" t="s">
        <v>305</v>
      </c>
      <c r="D513" s="180"/>
      <c r="E513" s="178" t="s">
        <v>763</v>
      </c>
      <c r="F513" s="179"/>
      <c r="G513" s="275">
        <v>1271.325</v>
      </c>
    </row>
    <row r="514" spans="1:12" ht="88.5" customHeight="1" thickBot="1" x14ac:dyDescent="0.3">
      <c r="A514" s="32" t="s">
        <v>211</v>
      </c>
      <c r="B514" s="27" t="s">
        <v>14</v>
      </c>
      <c r="C514" s="27" t="s">
        <v>305</v>
      </c>
      <c r="D514" s="175"/>
      <c r="E514" s="82" t="s">
        <v>764</v>
      </c>
      <c r="F514" s="146"/>
      <c r="G514" s="276">
        <v>1271.325</v>
      </c>
    </row>
    <row r="515" spans="1:12" s="90" customFormat="1" ht="21.75" customHeight="1" thickBot="1" x14ac:dyDescent="0.3">
      <c r="A515" s="402" t="s">
        <v>474</v>
      </c>
      <c r="B515" s="403"/>
      <c r="C515" s="403"/>
      <c r="D515" s="404"/>
      <c r="E515" s="403"/>
      <c r="F515" s="403"/>
      <c r="G515" s="403"/>
    </row>
    <row r="516" spans="1:12" ht="88.5" customHeight="1" x14ac:dyDescent="0.25">
      <c r="A516" s="78" t="s">
        <v>213</v>
      </c>
      <c r="B516" s="39" t="s">
        <v>14</v>
      </c>
      <c r="C516" s="39" t="s">
        <v>305</v>
      </c>
      <c r="D516" s="246"/>
      <c r="E516" s="144" t="s">
        <v>765</v>
      </c>
      <c r="F516" s="145"/>
      <c r="G516" s="277">
        <v>2113.8150000000005</v>
      </c>
    </row>
    <row r="517" spans="1:12" ht="87.75" customHeight="1" thickBot="1" x14ac:dyDescent="0.3">
      <c r="A517" s="32" t="s">
        <v>214</v>
      </c>
      <c r="B517" s="27" t="s">
        <v>15</v>
      </c>
      <c r="C517" s="27" t="s">
        <v>305</v>
      </c>
      <c r="D517" s="182"/>
      <c r="E517" s="82" t="s">
        <v>766</v>
      </c>
      <c r="F517" s="146"/>
      <c r="G517" s="278">
        <v>2113.8150000000005</v>
      </c>
    </row>
    <row r="518" spans="1:12" ht="39" thickBot="1" x14ac:dyDescent="0.3">
      <c r="A518" s="72" t="s">
        <v>285</v>
      </c>
      <c r="B518" s="73" t="s">
        <v>286</v>
      </c>
      <c r="C518" s="73" t="s">
        <v>303</v>
      </c>
      <c r="D518" s="73" t="s">
        <v>304</v>
      </c>
      <c r="E518" s="73" t="s">
        <v>287</v>
      </c>
      <c r="F518" s="73" t="s">
        <v>288</v>
      </c>
      <c r="G518" s="73"/>
      <c r="H518" s="74" t="s">
        <v>289</v>
      </c>
      <c r="I518" s="75" t="s">
        <v>290</v>
      </c>
      <c r="J518" s="76" t="s">
        <v>291</v>
      </c>
    </row>
    <row r="519" spans="1:12" s="90" customFormat="1" ht="21.75" customHeight="1" thickBot="1" x14ac:dyDescent="0.3">
      <c r="A519" s="393" t="s">
        <v>475</v>
      </c>
      <c r="B519" s="394"/>
      <c r="C519" s="394"/>
      <c r="D519" s="394"/>
      <c r="E519" s="394"/>
      <c r="F519" s="394"/>
      <c r="G519" s="394"/>
      <c r="H519" s="394"/>
      <c r="I519" s="394"/>
      <c r="J519" s="395"/>
    </row>
    <row r="520" spans="1:12" ht="48.75" customHeight="1" thickBot="1" x14ac:dyDescent="0.3">
      <c r="A520" s="17" t="s">
        <v>185</v>
      </c>
      <c r="B520" s="39" t="s">
        <v>14</v>
      </c>
      <c r="C520" s="39" t="s">
        <v>14</v>
      </c>
      <c r="D520" s="39" t="s">
        <v>307</v>
      </c>
      <c r="E520" s="406" t="s">
        <v>509</v>
      </c>
      <c r="F520" s="282"/>
      <c r="G520" s="258" t="s">
        <v>775</v>
      </c>
      <c r="H520" s="383">
        <v>1</v>
      </c>
      <c r="I520" s="354">
        <v>4.16</v>
      </c>
      <c r="J520" s="357">
        <f>1*0.15*0.14</f>
        <v>2.1000000000000001E-2</v>
      </c>
      <c r="L520" s="23"/>
    </row>
    <row r="521" spans="1:12" ht="48.75" customHeight="1" thickBot="1" x14ac:dyDescent="0.3">
      <c r="A521" s="19" t="s">
        <v>186</v>
      </c>
      <c r="B521" s="27" t="s">
        <v>15</v>
      </c>
      <c r="C521" s="27" t="s">
        <v>14</v>
      </c>
      <c r="D521" s="27" t="s">
        <v>307</v>
      </c>
      <c r="E521" s="407"/>
      <c r="F521" s="283"/>
      <c r="G521" s="258" t="s">
        <v>775</v>
      </c>
      <c r="H521" s="370"/>
      <c r="I521" s="355"/>
      <c r="J521" s="358"/>
      <c r="L521" s="23"/>
    </row>
    <row r="522" spans="1:12" s="90" customFormat="1" ht="21.75" customHeight="1" thickBot="1" x14ac:dyDescent="0.3">
      <c r="A522" s="393" t="s">
        <v>476</v>
      </c>
      <c r="B522" s="394"/>
      <c r="C522" s="394"/>
      <c r="D522" s="394"/>
      <c r="E522" s="394"/>
      <c r="F522" s="394"/>
      <c r="G522" s="394"/>
      <c r="H522" s="394"/>
      <c r="I522" s="394"/>
      <c r="J522" s="395"/>
    </row>
    <row r="523" spans="1:12" ht="61.5" customHeight="1" x14ac:dyDescent="0.25">
      <c r="A523" s="17" t="s">
        <v>187</v>
      </c>
      <c r="B523" s="39" t="s">
        <v>14</v>
      </c>
      <c r="C523" s="39" t="s">
        <v>53</v>
      </c>
      <c r="D523" s="39" t="s">
        <v>305</v>
      </c>
      <c r="E523" s="408" t="s">
        <v>513</v>
      </c>
      <c r="F523" s="147"/>
      <c r="G523" s="259" t="s">
        <v>776</v>
      </c>
      <c r="H523" s="370">
        <v>20</v>
      </c>
      <c r="I523" s="355">
        <v>6</v>
      </c>
      <c r="J523" s="358">
        <v>4.3999999999999997E-2</v>
      </c>
      <c r="L523" s="23"/>
    </row>
    <row r="524" spans="1:12" ht="61.5" customHeight="1" thickBot="1" x14ac:dyDescent="0.3">
      <c r="A524" s="105" t="s">
        <v>188</v>
      </c>
      <c r="B524" s="106" t="s">
        <v>15</v>
      </c>
      <c r="C524" s="106" t="s">
        <v>53</v>
      </c>
      <c r="D524" s="106" t="s">
        <v>305</v>
      </c>
      <c r="E524" s="409"/>
      <c r="F524" s="148"/>
      <c r="G524" s="259" t="s">
        <v>776</v>
      </c>
      <c r="H524" s="405"/>
      <c r="I524" s="356"/>
      <c r="J524" s="359"/>
      <c r="L524" s="23"/>
    </row>
    <row r="525" spans="1:12" ht="48.75" customHeight="1" thickBot="1" x14ac:dyDescent="0.3">
      <c r="A525" s="11" t="s">
        <v>566</v>
      </c>
      <c r="B525" s="24" t="s">
        <v>53</v>
      </c>
      <c r="C525" s="24" t="s">
        <v>53</v>
      </c>
      <c r="D525" s="24" t="s">
        <v>53</v>
      </c>
      <c r="E525" s="109" t="s">
        <v>534</v>
      </c>
      <c r="F525" s="149"/>
      <c r="G525" s="259" t="s">
        <v>776</v>
      </c>
      <c r="H525" s="37">
        <v>10</v>
      </c>
      <c r="I525" s="14">
        <v>14.5</v>
      </c>
      <c r="J525" s="15">
        <v>2.4E-2</v>
      </c>
    </row>
    <row r="526" spans="1:12" s="90" customFormat="1" ht="21.75" customHeight="1" thickBot="1" x14ac:dyDescent="0.3">
      <c r="A526" s="393" t="s">
        <v>477</v>
      </c>
      <c r="B526" s="394"/>
      <c r="C526" s="394"/>
      <c r="D526" s="394"/>
      <c r="E526" s="394"/>
      <c r="F526" s="394"/>
      <c r="G526" s="394"/>
      <c r="H526" s="394"/>
      <c r="I526" s="394"/>
      <c r="J526" s="395"/>
    </row>
    <row r="527" spans="1:12" ht="59.25" customHeight="1" x14ac:dyDescent="0.25">
      <c r="A527" s="17" t="s">
        <v>190</v>
      </c>
      <c r="B527" s="39" t="s">
        <v>14</v>
      </c>
      <c r="C527" s="39" t="s">
        <v>53</v>
      </c>
      <c r="D527" s="39" t="s">
        <v>305</v>
      </c>
      <c r="E527" s="408" t="s">
        <v>511</v>
      </c>
      <c r="F527" s="147"/>
      <c r="G527" s="259" t="s">
        <v>777</v>
      </c>
      <c r="H527" s="370">
        <v>20</v>
      </c>
      <c r="I527" s="355">
        <v>9</v>
      </c>
      <c r="J527" s="358">
        <v>4.3999999999999997E-2</v>
      </c>
      <c r="L527" s="23"/>
    </row>
    <row r="528" spans="1:12" ht="59.25" customHeight="1" thickBot="1" x14ac:dyDescent="0.3">
      <c r="A528" s="105" t="s">
        <v>189</v>
      </c>
      <c r="B528" s="106" t="s">
        <v>15</v>
      </c>
      <c r="C528" s="106" t="s">
        <v>53</v>
      </c>
      <c r="D528" s="106" t="s">
        <v>305</v>
      </c>
      <c r="E528" s="409"/>
      <c r="F528" s="148"/>
      <c r="G528" s="259" t="s">
        <v>777</v>
      </c>
      <c r="H528" s="405"/>
      <c r="I528" s="356"/>
      <c r="J528" s="359"/>
      <c r="L528" s="23"/>
    </row>
    <row r="529" spans="1:12" ht="48.75" customHeight="1" thickBot="1" x14ac:dyDescent="0.3">
      <c r="A529" s="11" t="s">
        <v>566</v>
      </c>
      <c r="B529" s="24" t="s">
        <v>53</v>
      </c>
      <c r="C529" s="24" t="s">
        <v>53</v>
      </c>
      <c r="D529" s="24" t="s">
        <v>53</v>
      </c>
      <c r="E529" s="109" t="s">
        <v>534</v>
      </c>
      <c r="F529" s="149"/>
      <c r="G529" s="437" t="s">
        <v>776</v>
      </c>
      <c r="H529" s="37">
        <v>10</v>
      </c>
      <c r="I529" s="14">
        <v>14.5</v>
      </c>
      <c r="J529" s="15">
        <v>2.4E-2</v>
      </c>
    </row>
    <row r="530" spans="1:12" s="90" customFormat="1" ht="21.75" customHeight="1" thickBot="1" x14ac:dyDescent="0.3">
      <c r="A530" s="393" t="s">
        <v>478</v>
      </c>
      <c r="B530" s="394"/>
      <c r="C530" s="394"/>
      <c r="D530" s="394"/>
      <c r="E530" s="394"/>
      <c r="F530" s="394"/>
      <c r="G530" s="394"/>
      <c r="H530" s="394"/>
      <c r="I530" s="394"/>
      <c r="J530" s="395"/>
    </row>
    <row r="531" spans="1:12" ht="63" customHeight="1" x14ac:dyDescent="0.25">
      <c r="A531" s="17" t="s">
        <v>191</v>
      </c>
      <c r="B531" s="39" t="s">
        <v>14</v>
      </c>
      <c r="C531" s="39" t="s">
        <v>53</v>
      </c>
      <c r="D531" s="39" t="s">
        <v>305</v>
      </c>
      <c r="E531" s="408" t="s">
        <v>512</v>
      </c>
      <c r="F531" s="147"/>
      <c r="G531" s="259" t="s">
        <v>778</v>
      </c>
      <c r="H531" s="370">
        <v>20</v>
      </c>
      <c r="I531" s="355">
        <v>11</v>
      </c>
      <c r="J531" s="358">
        <v>4.3999999999999997E-2</v>
      </c>
      <c r="L531" s="23"/>
    </row>
    <row r="532" spans="1:12" ht="63" customHeight="1" thickBot="1" x14ac:dyDescent="0.3">
      <c r="A532" s="19" t="s">
        <v>192</v>
      </c>
      <c r="B532" s="27" t="s">
        <v>15</v>
      </c>
      <c r="C532" s="27" t="s">
        <v>53</v>
      </c>
      <c r="D532" s="27" t="s">
        <v>305</v>
      </c>
      <c r="E532" s="410"/>
      <c r="F532" s="150"/>
      <c r="G532" s="259" t="s">
        <v>778</v>
      </c>
      <c r="H532" s="371"/>
      <c r="I532" s="372"/>
      <c r="J532" s="373"/>
      <c r="L532" s="23"/>
    </row>
    <row r="533" spans="1:12" ht="48.75" customHeight="1" thickBot="1" x14ac:dyDescent="0.3">
      <c r="A533" s="11" t="s">
        <v>566</v>
      </c>
      <c r="B533" s="24" t="s">
        <v>53</v>
      </c>
      <c r="C533" s="24" t="s">
        <v>53</v>
      </c>
      <c r="D533" s="24" t="s">
        <v>53</v>
      </c>
      <c r="E533" s="109" t="s">
        <v>534</v>
      </c>
      <c r="F533" s="149"/>
      <c r="G533" s="437" t="s">
        <v>776</v>
      </c>
      <c r="H533" s="37">
        <v>10</v>
      </c>
      <c r="I533" s="14">
        <v>14.5</v>
      </c>
      <c r="J533" s="15">
        <v>2.4E-2</v>
      </c>
    </row>
    <row r="534" spans="1:12" ht="39" thickBot="1" x14ac:dyDescent="0.3">
      <c r="A534" s="80" t="s">
        <v>285</v>
      </c>
      <c r="B534" s="81" t="s">
        <v>286</v>
      </c>
      <c r="C534" s="245"/>
      <c r="D534" s="245"/>
      <c r="E534" s="81" t="s">
        <v>287</v>
      </c>
      <c r="F534" s="81" t="s">
        <v>288</v>
      </c>
      <c r="G534" s="81"/>
      <c r="H534" s="101" t="s">
        <v>289</v>
      </c>
      <c r="I534" s="102" t="s">
        <v>290</v>
      </c>
      <c r="J534" s="103" t="s">
        <v>291</v>
      </c>
    </row>
    <row r="535" spans="1:12" s="90" customFormat="1" ht="21.75" customHeight="1" thickBot="1" x14ac:dyDescent="0.3">
      <c r="A535" s="393" t="s">
        <v>487</v>
      </c>
      <c r="B535" s="394"/>
      <c r="C535" s="394"/>
      <c r="D535" s="394"/>
      <c r="E535" s="394"/>
      <c r="F535" s="394"/>
      <c r="G535" s="394"/>
      <c r="H535" s="394"/>
      <c r="I535" s="394"/>
      <c r="J535" s="395"/>
    </row>
    <row r="536" spans="1:12" ht="36" customHeight="1" x14ac:dyDescent="0.25">
      <c r="A536" s="17" t="s">
        <v>142</v>
      </c>
      <c r="B536" s="39" t="s">
        <v>9</v>
      </c>
      <c r="C536" s="10"/>
      <c r="D536" s="10"/>
      <c r="E536" s="406" t="s">
        <v>516</v>
      </c>
      <c r="F536" s="282"/>
      <c r="G536" s="259" t="s">
        <v>776</v>
      </c>
      <c r="H536" s="370">
        <v>20</v>
      </c>
      <c r="I536" s="355">
        <v>10</v>
      </c>
      <c r="J536" s="358">
        <f>0.42*0.34*0.27</f>
        <v>3.8556000000000007E-2</v>
      </c>
    </row>
    <row r="537" spans="1:12" ht="36" customHeight="1" x14ac:dyDescent="0.25">
      <c r="A537" s="18" t="s">
        <v>143</v>
      </c>
      <c r="B537" s="21" t="s">
        <v>14</v>
      </c>
      <c r="C537" s="10"/>
      <c r="D537" s="10"/>
      <c r="E537" s="411"/>
      <c r="F537" s="412"/>
      <c r="G537" s="259" t="s">
        <v>776</v>
      </c>
      <c r="H537" s="370"/>
      <c r="I537" s="355"/>
      <c r="J537" s="358"/>
    </row>
    <row r="538" spans="1:12" ht="36" customHeight="1" thickBot="1" x14ac:dyDescent="0.3">
      <c r="A538" s="19" t="s">
        <v>144</v>
      </c>
      <c r="B538" s="27" t="s">
        <v>15</v>
      </c>
      <c r="C538" s="10"/>
      <c r="D538" s="10"/>
      <c r="E538" s="407"/>
      <c r="F538" s="283"/>
      <c r="G538" s="259" t="s">
        <v>776</v>
      </c>
      <c r="H538" s="370"/>
      <c r="I538" s="355"/>
      <c r="J538" s="358"/>
    </row>
    <row r="539" spans="1:12" s="90" customFormat="1" ht="21.75" customHeight="1" thickBot="1" x14ac:dyDescent="0.3">
      <c r="A539" s="393" t="s">
        <v>488</v>
      </c>
      <c r="B539" s="394"/>
      <c r="C539" s="394"/>
      <c r="D539" s="394"/>
      <c r="E539" s="394"/>
      <c r="F539" s="394"/>
      <c r="G539" s="394"/>
      <c r="H539" s="394"/>
      <c r="I539" s="394"/>
      <c r="J539" s="395"/>
    </row>
    <row r="540" spans="1:12" ht="43.5" customHeight="1" x14ac:dyDescent="0.25">
      <c r="A540" s="17" t="s">
        <v>145</v>
      </c>
      <c r="B540" s="39" t="s">
        <v>9</v>
      </c>
      <c r="C540" s="10"/>
      <c r="D540" s="10"/>
      <c r="E540" s="413" t="s">
        <v>515</v>
      </c>
      <c r="F540" s="282"/>
      <c r="G540" s="259"/>
      <c r="H540" s="370">
        <v>10</v>
      </c>
      <c r="I540" s="355">
        <v>6.2</v>
      </c>
      <c r="J540" s="358">
        <v>3.2000000000000001E-2</v>
      </c>
    </row>
    <row r="541" spans="1:12" ht="43.5" customHeight="1" x14ac:dyDescent="0.25">
      <c r="A541" s="18" t="s">
        <v>146</v>
      </c>
      <c r="B541" s="21" t="s">
        <v>14</v>
      </c>
      <c r="C541" s="10"/>
      <c r="D541" s="10"/>
      <c r="E541" s="414"/>
      <c r="F541" s="412"/>
      <c r="G541" s="259"/>
      <c r="H541" s="370"/>
      <c r="I541" s="355"/>
      <c r="J541" s="358"/>
    </row>
    <row r="542" spans="1:12" ht="43.5" customHeight="1" x14ac:dyDescent="0.25">
      <c r="A542" s="18" t="s">
        <v>147</v>
      </c>
      <c r="B542" s="21" t="s">
        <v>15</v>
      </c>
      <c r="C542" s="10"/>
      <c r="D542" s="10"/>
      <c r="E542" s="415"/>
      <c r="F542" s="416"/>
      <c r="G542" s="261"/>
      <c r="H542" s="370"/>
      <c r="I542" s="355"/>
      <c r="J542" s="358"/>
    </row>
    <row r="543" spans="1:12" ht="40.5" customHeight="1" x14ac:dyDescent="0.25">
      <c r="A543" s="18" t="s">
        <v>193</v>
      </c>
      <c r="B543" s="21" t="s">
        <v>9</v>
      </c>
      <c r="C543" s="10"/>
      <c r="D543" s="10"/>
      <c r="E543" s="409" t="s">
        <v>553</v>
      </c>
      <c r="F543" s="417"/>
      <c r="G543" s="262"/>
      <c r="H543" s="370">
        <v>10</v>
      </c>
      <c r="I543" s="355">
        <v>10.9</v>
      </c>
      <c r="J543" s="358">
        <v>5.5E-2</v>
      </c>
    </row>
    <row r="544" spans="1:12" ht="40.5" customHeight="1" x14ac:dyDescent="0.25">
      <c r="A544" s="18" t="s">
        <v>194</v>
      </c>
      <c r="B544" s="21" t="s">
        <v>14</v>
      </c>
      <c r="C544" s="10"/>
      <c r="D544" s="10"/>
      <c r="E544" s="411"/>
      <c r="F544" s="412"/>
      <c r="G544" s="259"/>
      <c r="H544" s="370"/>
      <c r="I544" s="355"/>
      <c r="J544" s="358"/>
    </row>
    <row r="545" spans="1:10" ht="40.5" customHeight="1" thickBot="1" x14ac:dyDescent="0.3">
      <c r="A545" s="19" t="s">
        <v>195</v>
      </c>
      <c r="B545" s="27" t="s">
        <v>15</v>
      </c>
      <c r="C545" s="10"/>
      <c r="D545" s="10"/>
      <c r="E545" s="407"/>
      <c r="F545" s="283"/>
      <c r="G545" s="259"/>
      <c r="H545" s="370"/>
      <c r="I545" s="355"/>
      <c r="J545" s="358"/>
    </row>
    <row r="546" spans="1:10" s="90" customFormat="1" ht="21.75" customHeight="1" thickBot="1" x14ac:dyDescent="0.3">
      <c r="A546" s="393" t="s">
        <v>514</v>
      </c>
      <c r="B546" s="394"/>
      <c r="C546" s="394"/>
      <c r="D546" s="394"/>
      <c r="E546" s="394"/>
      <c r="F546" s="394"/>
      <c r="G546" s="394"/>
      <c r="H546" s="394"/>
      <c r="I546" s="394"/>
      <c r="J546" s="395"/>
    </row>
    <row r="547" spans="1:10" ht="105.75" customHeight="1" thickBot="1" x14ac:dyDescent="0.3">
      <c r="A547" s="11" t="s">
        <v>173</v>
      </c>
      <c r="B547" s="24" t="s">
        <v>154</v>
      </c>
      <c r="C547" s="10"/>
      <c r="D547" s="10"/>
      <c r="E547" s="109" t="s">
        <v>517</v>
      </c>
      <c r="F547" s="151"/>
      <c r="G547" s="263"/>
      <c r="H547" s="232">
        <v>10</v>
      </c>
      <c r="I547" s="227">
        <v>5</v>
      </c>
      <c r="J547" s="228">
        <v>3.2000000000000001E-2</v>
      </c>
    </row>
    <row r="548" spans="1:10" s="90" customFormat="1" ht="21.75" customHeight="1" thickBot="1" x14ac:dyDescent="0.3">
      <c r="A548" s="393" t="s">
        <v>576</v>
      </c>
      <c r="B548" s="394"/>
      <c r="C548" s="394"/>
      <c r="D548" s="394"/>
      <c r="E548" s="394"/>
      <c r="F548" s="394"/>
      <c r="G548" s="394"/>
      <c r="H548" s="394"/>
      <c r="I548" s="394"/>
      <c r="J548" s="395"/>
    </row>
    <row r="549" spans="1:10" s="16" customFormat="1" ht="33.75" customHeight="1" x14ac:dyDescent="0.25">
      <c r="A549" s="17" t="s">
        <v>168</v>
      </c>
      <c r="B549" s="39" t="s">
        <v>11</v>
      </c>
      <c r="E549" s="400" t="s">
        <v>577</v>
      </c>
      <c r="F549" s="334"/>
      <c r="G549" s="256">
        <v>37.57</v>
      </c>
      <c r="H549" s="370">
        <v>50</v>
      </c>
      <c r="I549" s="355">
        <v>12.5</v>
      </c>
      <c r="J549" s="358">
        <v>9.5000000000000001E-2</v>
      </c>
    </row>
    <row r="550" spans="1:10" s="16" customFormat="1" ht="33.75" customHeight="1" x14ac:dyDescent="0.25">
      <c r="A550" s="18" t="s">
        <v>169</v>
      </c>
      <c r="B550" s="21" t="s">
        <v>14</v>
      </c>
      <c r="E550" s="418"/>
      <c r="F550" s="335"/>
      <c r="G550" s="256">
        <v>37.57</v>
      </c>
      <c r="H550" s="370"/>
      <c r="I550" s="355"/>
      <c r="J550" s="358"/>
    </row>
    <row r="551" spans="1:10" s="16" customFormat="1" ht="34.5" customHeight="1" x14ac:dyDescent="0.25">
      <c r="A551" s="18" t="s">
        <v>35</v>
      </c>
      <c r="B551" s="21" t="s">
        <v>11</v>
      </c>
      <c r="E551" s="418" t="s">
        <v>578</v>
      </c>
      <c r="F551" s="335"/>
      <c r="G551" s="256">
        <v>50.4</v>
      </c>
      <c r="H551" s="370">
        <v>40</v>
      </c>
      <c r="I551" s="355">
        <v>11.5</v>
      </c>
      <c r="J551" s="358">
        <v>0.10100000000000001</v>
      </c>
    </row>
    <row r="552" spans="1:10" s="16" customFormat="1" ht="34.5" customHeight="1" thickBot="1" x14ac:dyDescent="0.3">
      <c r="A552" s="19" t="s">
        <v>36</v>
      </c>
      <c r="B552" s="27" t="s">
        <v>14</v>
      </c>
      <c r="E552" s="401"/>
      <c r="F552" s="337"/>
      <c r="G552" s="256">
        <v>50.4</v>
      </c>
      <c r="H552" s="370"/>
      <c r="I552" s="355"/>
      <c r="J552" s="358"/>
    </row>
    <row r="553" spans="1:10" s="90" customFormat="1" ht="21.75" customHeight="1" thickBot="1" x14ac:dyDescent="0.3">
      <c r="A553" s="393" t="s">
        <v>670</v>
      </c>
      <c r="B553" s="394"/>
      <c r="C553" s="394"/>
      <c r="D553" s="394"/>
      <c r="E553" s="394"/>
      <c r="F553" s="394"/>
      <c r="G553" s="394"/>
      <c r="H553" s="394"/>
      <c r="I553" s="394"/>
      <c r="J553" s="395"/>
    </row>
    <row r="554" spans="1:10" s="16" customFormat="1" ht="35.25" customHeight="1" x14ac:dyDescent="0.25">
      <c r="A554" s="17" t="s">
        <v>671</v>
      </c>
      <c r="B554" s="39" t="s">
        <v>9</v>
      </c>
      <c r="E554" s="400" t="s">
        <v>608</v>
      </c>
      <c r="F554" s="334"/>
      <c r="G554" s="256">
        <v>151.4</v>
      </c>
      <c r="H554" s="370">
        <v>10</v>
      </c>
      <c r="I554" s="355">
        <v>7.5</v>
      </c>
      <c r="J554" s="358">
        <v>4.4999999999999998E-2</v>
      </c>
    </row>
    <row r="555" spans="1:10" s="16" customFormat="1" ht="35.25" customHeight="1" thickBot="1" x14ac:dyDescent="0.3">
      <c r="A555" s="88" t="s">
        <v>676</v>
      </c>
      <c r="B555" s="27" t="s">
        <v>14</v>
      </c>
      <c r="E555" s="401"/>
      <c r="F555" s="337"/>
      <c r="G555" s="256">
        <v>151.4</v>
      </c>
      <c r="H555" s="370"/>
      <c r="I555" s="355"/>
      <c r="J555" s="358"/>
    </row>
    <row r="556" spans="1:10" s="90" customFormat="1" ht="21.75" customHeight="1" thickBot="1" x14ac:dyDescent="0.3">
      <c r="A556" s="393" t="s">
        <v>489</v>
      </c>
      <c r="B556" s="394"/>
      <c r="C556" s="394"/>
      <c r="D556" s="394"/>
      <c r="E556" s="394"/>
      <c r="F556" s="394"/>
      <c r="G556" s="394"/>
      <c r="H556" s="394"/>
      <c r="I556" s="394"/>
      <c r="J556" s="395"/>
    </row>
    <row r="557" spans="1:10" s="16" customFormat="1" ht="35.25" customHeight="1" x14ac:dyDescent="0.25">
      <c r="A557" s="17" t="s">
        <v>37</v>
      </c>
      <c r="B557" s="39" t="s">
        <v>11</v>
      </c>
      <c r="E557" s="400" t="s">
        <v>608</v>
      </c>
      <c r="F557" s="334"/>
      <c r="G557" s="256">
        <v>110.8</v>
      </c>
      <c r="H557" s="370">
        <v>10</v>
      </c>
      <c r="I557" s="355">
        <v>7.5</v>
      </c>
      <c r="J557" s="358">
        <v>4.4999999999999998E-2</v>
      </c>
    </row>
    <row r="558" spans="1:10" s="16" customFormat="1" ht="35.25" customHeight="1" x14ac:dyDescent="0.25">
      <c r="A558" s="18" t="s">
        <v>38</v>
      </c>
      <c r="B558" s="21" t="s">
        <v>14</v>
      </c>
      <c r="E558" s="418"/>
      <c r="F558" s="335"/>
      <c r="G558" s="256">
        <v>110.8</v>
      </c>
      <c r="H558" s="370"/>
      <c r="I558" s="355"/>
      <c r="J558" s="358"/>
    </row>
    <row r="559" spans="1:10" s="16" customFormat="1" ht="35.25" customHeight="1" x14ac:dyDescent="0.25">
      <c r="A559" s="18" t="s">
        <v>109</v>
      </c>
      <c r="B559" s="21" t="s">
        <v>11</v>
      </c>
      <c r="E559" s="418" t="s">
        <v>609</v>
      </c>
      <c r="F559" s="335"/>
      <c r="G559" s="256">
        <v>159.38999999999999</v>
      </c>
      <c r="H559" s="370">
        <v>10</v>
      </c>
      <c r="I559" s="355">
        <v>12.5</v>
      </c>
      <c r="J559" s="358">
        <v>0.126</v>
      </c>
    </row>
    <row r="560" spans="1:10" s="16" customFormat="1" ht="35.25" customHeight="1" thickBot="1" x14ac:dyDescent="0.3">
      <c r="A560" s="19" t="s">
        <v>110</v>
      </c>
      <c r="B560" s="27" t="s">
        <v>14</v>
      </c>
      <c r="E560" s="401"/>
      <c r="F560" s="337"/>
      <c r="G560" s="256">
        <v>159.38999999999999</v>
      </c>
      <c r="H560" s="370"/>
      <c r="I560" s="355"/>
      <c r="J560" s="358"/>
    </row>
    <row r="561" spans="1:10" s="90" customFormat="1" ht="21.75" customHeight="1" thickBot="1" x14ac:dyDescent="0.3">
      <c r="A561" s="393" t="s">
        <v>490</v>
      </c>
      <c r="B561" s="394"/>
      <c r="C561" s="394"/>
      <c r="D561" s="394"/>
      <c r="E561" s="394"/>
      <c r="F561" s="394"/>
      <c r="G561" s="394"/>
      <c r="H561" s="394"/>
      <c r="I561" s="394"/>
      <c r="J561" s="395"/>
    </row>
    <row r="562" spans="1:10" s="16" customFormat="1" ht="31.5" customHeight="1" x14ac:dyDescent="0.25">
      <c r="A562" s="17" t="s">
        <v>138</v>
      </c>
      <c r="B562" s="39" t="s">
        <v>11</v>
      </c>
      <c r="E562" s="400" t="s">
        <v>610</v>
      </c>
      <c r="F562" s="334"/>
      <c r="G562" s="256">
        <v>75.5</v>
      </c>
      <c r="H562" s="370">
        <v>5</v>
      </c>
      <c r="I562" s="355">
        <v>5.2</v>
      </c>
      <c r="J562" s="358">
        <v>3.5999999999999997E-2</v>
      </c>
    </row>
    <row r="563" spans="1:10" s="16" customFormat="1" ht="31.5" customHeight="1" x14ac:dyDescent="0.25">
      <c r="A563" s="18" t="s">
        <v>139</v>
      </c>
      <c r="B563" s="21" t="s">
        <v>14</v>
      </c>
      <c r="E563" s="418"/>
      <c r="F563" s="335"/>
      <c r="G563" s="256">
        <v>75.5</v>
      </c>
      <c r="H563" s="370"/>
      <c r="I563" s="355"/>
      <c r="J563" s="358"/>
    </row>
    <row r="564" spans="1:10" s="16" customFormat="1" ht="31.5" customHeight="1" x14ac:dyDescent="0.25">
      <c r="A564" s="18" t="s">
        <v>140</v>
      </c>
      <c r="B564" s="21" t="s">
        <v>11</v>
      </c>
      <c r="E564" s="418" t="s">
        <v>611</v>
      </c>
      <c r="F564" s="335"/>
      <c r="G564" s="256">
        <v>124.07</v>
      </c>
      <c r="H564" s="370">
        <v>5</v>
      </c>
      <c r="I564" s="355">
        <v>9.5</v>
      </c>
      <c r="J564" s="358">
        <v>9.9000000000000005E-2</v>
      </c>
    </row>
    <row r="565" spans="1:10" s="16" customFormat="1" ht="31.5" customHeight="1" thickBot="1" x14ac:dyDescent="0.3">
      <c r="A565" s="19" t="s">
        <v>141</v>
      </c>
      <c r="B565" s="27" t="s">
        <v>14</v>
      </c>
      <c r="E565" s="401"/>
      <c r="F565" s="337"/>
      <c r="G565" s="256">
        <v>124.07</v>
      </c>
      <c r="H565" s="370"/>
      <c r="I565" s="355"/>
      <c r="J565" s="358"/>
    </row>
    <row r="566" spans="1:10" s="90" customFormat="1" ht="21.75" customHeight="1" thickBot="1" x14ac:dyDescent="0.3">
      <c r="A566" s="393" t="s">
        <v>491</v>
      </c>
      <c r="B566" s="394"/>
      <c r="C566" s="394"/>
      <c r="D566" s="394"/>
      <c r="E566" s="394"/>
      <c r="F566" s="394"/>
      <c r="G566" s="394"/>
      <c r="H566" s="394"/>
      <c r="I566" s="394"/>
      <c r="J566" s="395"/>
    </row>
    <row r="567" spans="1:10" ht="18" customHeight="1" x14ac:dyDescent="0.25">
      <c r="A567" s="17" t="s">
        <v>74</v>
      </c>
      <c r="B567" s="39" t="s">
        <v>9</v>
      </c>
      <c r="C567" s="10"/>
      <c r="D567" s="10"/>
      <c r="E567" s="406" t="s">
        <v>403</v>
      </c>
      <c r="F567" s="282"/>
      <c r="G567" s="258"/>
      <c r="H567" s="383">
        <v>2</v>
      </c>
      <c r="I567" s="354">
        <v>10.5</v>
      </c>
      <c r="J567" s="357">
        <f>0.42*0.2*0.37</f>
        <v>3.108E-2</v>
      </c>
    </row>
    <row r="568" spans="1:10" ht="18" customHeight="1" x14ac:dyDescent="0.25">
      <c r="A568" s="18" t="s">
        <v>75</v>
      </c>
      <c r="B568" s="21" t="s">
        <v>11</v>
      </c>
      <c r="C568" s="10"/>
      <c r="D568" s="10"/>
      <c r="E568" s="411"/>
      <c r="F568" s="412"/>
      <c r="G568" s="259"/>
      <c r="H568" s="370"/>
      <c r="I568" s="355"/>
      <c r="J568" s="358"/>
    </row>
    <row r="569" spans="1:10" ht="18" customHeight="1" thickBot="1" x14ac:dyDescent="0.3">
      <c r="A569" s="19" t="s">
        <v>76</v>
      </c>
      <c r="B569" s="27" t="s">
        <v>14</v>
      </c>
      <c r="C569" s="10"/>
      <c r="D569" s="10"/>
      <c r="E569" s="407"/>
      <c r="F569" s="283"/>
      <c r="G569" s="259"/>
      <c r="H569" s="370"/>
      <c r="I569" s="355"/>
      <c r="J569" s="358"/>
    </row>
    <row r="570" spans="1:10" s="90" customFormat="1" ht="21.75" customHeight="1" thickBot="1" x14ac:dyDescent="0.3">
      <c r="A570" s="393" t="s">
        <v>492</v>
      </c>
      <c r="B570" s="394"/>
      <c r="C570" s="394"/>
      <c r="D570" s="394"/>
      <c r="E570" s="394"/>
      <c r="F570" s="394"/>
      <c r="G570" s="394"/>
      <c r="H570" s="394"/>
      <c r="I570" s="394"/>
      <c r="J570" s="395"/>
    </row>
    <row r="571" spans="1:10" ht="44.25" customHeight="1" x14ac:dyDescent="0.25">
      <c r="A571" s="17" t="s">
        <v>164</v>
      </c>
      <c r="B571" s="296" t="s">
        <v>166</v>
      </c>
      <c r="C571" s="10"/>
      <c r="D571" s="10"/>
      <c r="E571" s="296" t="s">
        <v>581</v>
      </c>
      <c r="F571" s="334"/>
      <c r="G571" s="254">
        <v>94.8</v>
      </c>
      <c r="H571" s="219">
        <v>6</v>
      </c>
      <c r="I571" s="204">
        <v>7.2</v>
      </c>
      <c r="J571" s="207">
        <f>0.395*0.5*0.395</f>
        <v>7.8012500000000012E-2</v>
      </c>
    </row>
    <row r="572" spans="1:10" ht="44.25" customHeight="1" thickBot="1" x14ac:dyDescent="0.3">
      <c r="A572" s="19" t="s">
        <v>165</v>
      </c>
      <c r="B572" s="298"/>
      <c r="C572" s="10"/>
      <c r="D572" s="10"/>
      <c r="E572" s="298"/>
      <c r="F572" s="337"/>
      <c r="G572" s="255">
        <v>155.5</v>
      </c>
      <c r="H572" s="233">
        <v>4</v>
      </c>
      <c r="I572" s="206">
        <v>9.3000000000000007</v>
      </c>
      <c r="J572" s="209">
        <f>0.565*0.565*0.42</f>
        <v>0.13407449999999996</v>
      </c>
    </row>
    <row r="573" spans="1:10" s="90" customFormat="1" ht="21.75" customHeight="1" thickBot="1" x14ac:dyDescent="0.3">
      <c r="A573" s="393" t="s">
        <v>346</v>
      </c>
      <c r="B573" s="394"/>
      <c r="C573" s="394"/>
      <c r="D573" s="394"/>
      <c r="E573" s="394"/>
      <c r="F573" s="394"/>
      <c r="G573" s="394"/>
      <c r="H573" s="394"/>
      <c r="I573" s="394"/>
      <c r="J573" s="395"/>
    </row>
    <row r="574" spans="1:10" s="30" customFormat="1" ht="22.5" customHeight="1" x14ac:dyDescent="0.2">
      <c r="A574" s="177" t="s">
        <v>265</v>
      </c>
      <c r="B574" s="192" t="s">
        <v>9</v>
      </c>
      <c r="E574" s="419" t="s">
        <v>770</v>
      </c>
      <c r="F574" s="421"/>
      <c r="G574" s="264">
        <v>680.44350000000009</v>
      </c>
      <c r="H574" s="424"/>
      <c r="I574" s="425"/>
      <c r="J574" s="426"/>
    </row>
    <row r="575" spans="1:10" s="30" customFormat="1" ht="22.5" customHeight="1" x14ac:dyDescent="0.2">
      <c r="A575" s="28" t="s">
        <v>266</v>
      </c>
      <c r="B575" s="86" t="s">
        <v>10</v>
      </c>
      <c r="E575" s="419"/>
      <c r="F575" s="422"/>
      <c r="G575" s="264">
        <v>680.44350000000009</v>
      </c>
      <c r="H575" s="424"/>
      <c r="I575" s="425"/>
      <c r="J575" s="426"/>
    </row>
    <row r="576" spans="1:10" s="30" customFormat="1" ht="22.5" customHeight="1" x14ac:dyDescent="0.2">
      <c r="A576" s="28" t="s">
        <v>267</v>
      </c>
      <c r="B576" s="86" t="s">
        <v>11</v>
      </c>
      <c r="E576" s="419"/>
      <c r="F576" s="422"/>
      <c r="G576" s="264">
        <v>740.78400000000011</v>
      </c>
      <c r="H576" s="424"/>
      <c r="I576" s="425"/>
      <c r="J576" s="426"/>
    </row>
    <row r="577" spans="1:10" s="30" customFormat="1" ht="22.5" customHeight="1" x14ac:dyDescent="0.2">
      <c r="A577" s="28" t="s">
        <v>268</v>
      </c>
      <c r="B577" s="86" t="s">
        <v>13</v>
      </c>
      <c r="E577" s="419"/>
      <c r="F577" s="422"/>
      <c r="G577" s="264">
        <v>758.62050000000011</v>
      </c>
      <c r="H577" s="424"/>
      <c r="I577" s="425"/>
      <c r="J577" s="426"/>
    </row>
    <row r="578" spans="1:10" s="30" customFormat="1" ht="22.5" customHeight="1" x14ac:dyDescent="0.2">
      <c r="A578" s="28" t="s">
        <v>269</v>
      </c>
      <c r="B578" s="86" t="s">
        <v>14</v>
      </c>
      <c r="E578" s="419"/>
      <c r="F578" s="422"/>
      <c r="G578" s="264">
        <v>758.62050000000011</v>
      </c>
      <c r="H578" s="424"/>
      <c r="I578" s="425"/>
      <c r="J578" s="426"/>
    </row>
    <row r="579" spans="1:10" s="30" customFormat="1" ht="22.5" customHeight="1" x14ac:dyDescent="0.2">
      <c r="A579" s="28" t="s">
        <v>270</v>
      </c>
      <c r="B579" s="86" t="s">
        <v>15</v>
      </c>
      <c r="E579" s="419"/>
      <c r="F579" s="422"/>
      <c r="G579" s="264">
        <v>806.05800000000022</v>
      </c>
      <c r="H579" s="424"/>
      <c r="I579" s="425"/>
      <c r="J579" s="426"/>
    </row>
    <row r="580" spans="1:10" s="30" customFormat="1" ht="22.5" customHeight="1" thickBot="1" x14ac:dyDescent="0.25">
      <c r="A580" s="32" t="s">
        <v>271</v>
      </c>
      <c r="B580" s="22" t="s">
        <v>16</v>
      </c>
      <c r="E580" s="420"/>
      <c r="F580" s="423"/>
      <c r="G580" s="265">
        <v>806.05800000000022</v>
      </c>
      <c r="H580" s="424"/>
      <c r="I580" s="425"/>
      <c r="J580" s="426"/>
    </row>
    <row r="581" spans="1:10" ht="35.25" customHeight="1" thickBot="1" x14ac:dyDescent="0.3">
      <c r="A581" s="77" t="s">
        <v>163</v>
      </c>
      <c r="B581" s="70"/>
      <c r="C581" s="10"/>
      <c r="D581" s="10"/>
      <c r="E581" s="24" t="s">
        <v>422</v>
      </c>
      <c r="F581" s="153"/>
      <c r="G581" s="265">
        <v>16.318500000000004</v>
      </c>
      <c r="H581" s="424"/>
      <c r="I581" s="425"/>
      <c r="J581" s="426"/>
    </row>
    <row r="582" spans="1:10" ht="35.25" customHeight="1" thickBot="1" x14ac:dyDescent="0.3">
      <c r="A582" s="176" t="s">
        <v>273</v>
      </c>
      <c r="B582" s="188"/>
      <c r="C582" s="10"/>
      <c r="D582" s="10"/>
      <c r="E582" s="38" t="s">
        <v>423</v>
      </c>
      <c r="F582" s="243"/>
      <c r="G582" s="265">
        <v>9.1080000000000005</v>
      </c>
      <c r="H582" s="424"/>
      <c r="I582" s="425"/>
      <c r="J582" s="426"/>
    </row>
    <row r="583" spans="1:10" s="90" customFormat="1" ht="21.75" customHeight="1" thickBot="1" x14ac:dyDescent="0.3">
      <c r="A583" s="393" t="s">
        <v>345</v>
      </c>
      <c r="B583" s="394"/>
      <c r="C583" s="394"/>
      <c r="D583" s="394"/>
      <c r="E583" s="394"/>
      <c r="F583" s="394"/>
      <c r="G583" s="394"/>
      <c r="H583" s="394"/>
      <c r="I583" s="394"/>
      <c r="J583" s="395"/>
    </row>
    <row r="584" spans="1:10" s="30" customFormat="1" ht="57" customHeight="1" x14ac:dyDescent="0.2">
      <c r="A584" s="177" t="s">
        <v>199</v>
      </c>
      <c r="B584" s="191" t="s">
        <v>14</v>
      </c>
      <c r="E584" s="419" t="s">
        <v>530</v>
      </c>
      <c r="F584" s="427"/>
      <c r="G584" s="265">
        <v>806.43750000000023</v>
      </c>
      <c r="H584" s="424"/>
      <c r="I584" s="425"/>
      <c r="J584" s="426"/>
    </row>
    <row r="585" spans="1:10" s="30" customFormat="1" ht="57" customHeight="1" thickBot="1" x14ac:dyDescent="0.25">
      <c r="A585" s="32" t="s">
        <v>272</v>
      </c>
      <c r="B585" s="22" t="s">
        <v>15</v>
      </c>
      <c r="E585" s="420"/>
      <c r="F585" s="428"/>
      <c r="G585" s="265">
        <v>806.43750000000023</v>
      </c>
      <c r="H585" s="424"/>
      <c r="I585" s="425"/>
      <c r="J585" s="426"/>
    </row>
    <row r="586" spans="1:10" ht="35.25" customHeight="1" thickBot="1" x14ac:dyDescent="0.3">
      <c r="A586" s="77" t="s">
        <v>163</v>
      </c>
      <c r="B586" s="70"/>
      <c r="C586" s="10"/>
      <c r="D586" s="10"/>
      <c r="E586" s="24" t="s">
        <v>422</v>
      </c>
      <c r="F586" s="153"/>
      <c r="G586" s="265">
        <v>16.318500000000004</v>
      </c>
      <c r="H586" s="424"/>
      <c r="I586" s="425"/>
      <c r="J586" s="426"/>
    </row>
    <row r="587" spans="1:10" ht="43.5" customHeight="1" thickBot="1" x14ac:dyDescent="0.3">
      <c r="A587" s="176" t="s">
        <v>273</v>
      </c>
      <c r="B587" s="188"/>
      <c r="C587" s="10"/>
      <c r="D587" s="10"/>
      <c r="E587" s="38" t="s">
        <v>423</v>
      </c>
      <c r="F587" s="243"/>
      <c r="G587" s="265">
        <v>9.1080000000000005</v>
      </c>
      <c r="H587" s="429"/>
      <c r="I587" s="430"/>
      <c r="J587" s="431"/>
    </row>
    <row r="588" spans="1:10" s="90" customFormat="1" ht="21" customHeight="1" thickBot="1" x14ac:dyDescent="0.3">
      <c r="A588" s="393" t="s">
        <v>338</v>
      </c>
      <c r="B588" s="394"/>
      <c r="C588" s="394"/>
      <c r="D588" s="394"/>
      <c r="E588" s="394"/>
      <c r="F588" s="394"/>
      <c r="G588" s="394"/>
      <c r="H588" s="394"/>
      <c r="I588" s="394"/>
      <c r="J588" s="395"/>
    </row>
    <row r="589" spans="1:10" ht="35.25" customHeight="1" thickBot="1" x14ac:dyDescent="0.3">
      <c r="A589" s="79" t="s">
        <v>273</v>
      </c>
      <c r="B589" s="189"/>
      <c r="C589" s="10"/>
      <c r="D589" s="10"/>
      <c r="E589" s="40" t="s">
        <v>422</v>
      </c>
      <c r="F589" s="241"/>
      <c r="G589" s="266">
        <v>9.1080000000000005</v>
      </c>
      <c r="H589" s="190"/>
      <c r="I589" s="180"/>
      <c r="J589" s="181"/>
    </row>
    <row r="590" spans="1:10" ht="35.25" customHeight="1" thickBot="1" x14ac:dyDescent="0.3">
      <c r="A590" s="77" t="s">
        <v>163</v>
      </c>
      <c r="B590" s="70"/>
      <c r="C590" s="10"/>
      <c r="D590" s="10"/>
      <c r="E590" s="24" t="s">
        <v>422</v>
      </c>
      <c r="F590" s="153"/>
      <c r="G590" s="266">
        <v>16.318500000000004</v>
      </c>
      <c r="H590" s="183"/>
      <c r="I590" s="175"/>
      <c r="J590" s="158"/>
    </row>
    <row r="591" spans="1:10" ht="45" customHeight="1" thickBot="1" x14ac:dyDescent="0.3">
      <c r="A591" s="92" t="s">
        <v>274</v>
      </c>
      <c r="B591" s="93"/>
      <c r="C591" s="10"/>
      <c r="D591" s="10"/>
      <c r="E591" s="24" t="s">
        <v>421</v>
      </c>
      <c r="F591" s="240"/>
      <c r="G591" s="265">
        <v>33.396000000000008</v>
      </c>
      <c r="H591" s="183"/>
      <c r="I591" s="175"/>
      <c r="J591" s="158"/>
    </row>
    <row r="592" spans="1:10" ht="35.25" customHeight="1" thickBot="1" x14ac:dyDescent="0.3">
      <c r="A592" s="77" t="s">
        <v>275</v>
      </c>
      <c r="B592" s="70"/>
      <c r="C592" s="10"/>
      <c r="D592" s="10"/>
      <c r="E592" s="91" t="s">
        <v>410</v>
      </c>
      <c r="F592" s="153"/>
      <c r="G592" s="266">
        <v>1.0626000000000002</v>
      </c>
      <c r="H592" s="183"/>
      <c r="I592" s="175"/>
      <c r="J592" s="158"/>
    </row>
    <row r="593" spans="1:12" ht="35.25" customHeight="1" thickBot="1" x14ac:dyDescent="0.3">
      <c r="A593" s="92" t="s">
        <v>276</v>
      </c>
      <c r="B593" s="94"/>
      <c r="C593" s="10"/>
      <c r="D593" s="10"/>
      <c r="E593" s="239" t="s">
        <v>405</v>
      </c>
      <c r="F593" s="240"/>
      <c r="G593" s="265">
        <v>3.9847500000000009</v>
      </c>
      <c r="H593" s="183"/>
      <c r="I593" s="175"/>
      <c r="J593" s="158"/>
    </row>
    <row r="594" spans="1:12" ht="35.25" customHeight="1" thickBot="1" x14ac:dyDescent="0.3">
      <c r="A594" s="77" t="s">
        <v>277</v>
      </c>
      <c r="B594" s="95"/>
      <c r="C594" s="10"/>
      <c r="D594" s="10"/>
      <c r="E594" s="91" t="s">
        <v>406</v>
      </c>
      <c r="F594" s="153"/>
      <c r="G594" s="266">
        <v>4.7437500000000004</v>
      </c>
      <c r="H594" s="183"/>
      <c r="I594" s="175"/>
      <c r="J594" s="158"/>
    </row>
    <row r="595" spans="1:12" ht="35.25" customHeight="1" thickBot="1" x14ac:dyDescent="0.3">
      <c r="A595" s="92" t="s">
        <v>278</v>
      </c>
      <c r="B595" s="94"/>
      <c r="C595" s="10"/>
      <c r="D595" s="10"/>
      <c r="E595" s="239" t="s">
        <v>407</v>
      </c>
      <c r="F595" s="240"/>
      <c r="G595" s="265">
        <v>5.1232500000000005</v>
      </c>
      <c r="H595" s="183"/>
      <c r="I595" s="175"/>
      <c r="J595" s="158"/>
    </row>
    <row r="596" spans="1:12" ht="35.25" customHeight="1" thickBot="1" x14ac:dyDescent="0.3">
      <c r="A596" s="77" t="s">
        <v>279</v>
      </c>
      <c r="B596" s="95"/>
      <c r="C596" s="10"/>
      <c r="D596" s="10"/>
      <c r="E596" s="91" t="s">
        <v>408</v>
      </c>
      <c r="F596" s="153"/>
      <c r="G596" s="266">
        <v>7.0207500000000014</v>
      </c>
      <c r="H596" s="183"/>
      <c r="I596" s="175"/>
      <c r="J596" s="158"/>
    </row>
    <row r="597" spans="1:12" ht="35.25" customHeight="1" thickBot="1" x14ac:dyDescent="0.3">
      <c r="A597" s="92" t="s">
        <v>280</v>
      </c>
      <c r="B597" s="94"/>
      <c r="C597" s="10"/>
      <c r="D597" s="10"/>
      <c r="E597" s="239" t="s">
        <v>409</v>
      </c>
      <c r="F597" s="240"/>
      <c r="G597" s="265">
        <v>0.22770000000000004</v>
      </c>
      <c r="H597" s="183"/>
      <c r="I597" s="175"/>
      <c r="J597" s="158"/>
    </row>
    <row r="598" spans="1:12" ht="35.25" customHeight="1" thickBot="1" x14ac:dyDescent="0.3">
      <c r="A598" s="77" t="s">
        <v>281</v>
      </c>
      <c r="B598" s="95"/>
      <c r="C598" s="10"/>
      <c r="D598" s="10"/>
      <c r="E598" s="91" t="s">
        <v>282</v>
      </c>
      <c r="F598" s="153"/>
      <c r="G598" s="266">
        <v>0.22770000000000004</v>
      </c>
      <c r="H598" s="183"/>
      <c r="I598" s="175"/>
      <c r="J598" s="158"/>
    </row>
    <row r="599" spans="1:12" ht="35.25" customHeight="1" thickBot="1" x14ac:dyDescent="0.3">
      <c r="A599" s="92" t="s">
        <v>283</v>
      </c>
      <c r="B599" s="94"/>
      <c r="C599" s="10"/>
      <c r="D599" s="10"/>
      <c r="E599" s="239" t="s">
        <v>420</v>
      </c>
      <c r="F599" s="240"/>
      <c r="G599" s="265">
        <v>18.026250000000001</v>
      </c>
      <c r="H599" s="183"/>
      <c r="I599" s="175"/>
      <c r="J599" s="158"/>
    </row>
    <row r="600" spans="1:12" ht="35.25" customHeight="1" thickBot="1" x14ac:dyDescent="0.3">
      <c r="A600" s="176" t="s">
        <v>284</v>
      </c>
      <c r="B600" s="184"/>
      <c r="C600" s="10"/>
      <c r="D600" s="10"/>
      <c r="E600" s="242" t="s">
        <v>419</v>
      </c>
      <c r="F600" s="243"/>
      <c r="G600" s="265">
        <v>10.626000000000001</v>
      </c>
      <c r="H600" s="185"/>
      <c r="I600" s="186"/>
      <c r="J600" s="187"/>
    </row>
    <row r="601" spans="1:12" ht="15.75" thickBot="1" x14ac:dyDescent="0.3">
      <c r="A601" s="72" t="s">
        <v>285</v>
      </c>
      <c r="B601" s="73" t="s">
        <v>286</v>
      </c>
      <c r="C601" s="248"/>
      <c r="D601" s="248"/>
      <c r="E601" s="73" t="s">
        <v>287</v>
      </c>
      <c r="F601" s="73" t="s">
        <v>288</v>
      </c>
      <c r="G601" s="73"/>
    </row>
    <row r="602" spans="1:12" s="90" customFormat="1" ht="28.5" customHeight="1" thickBot="1" x14ac:dyDescent="0.3">
      <c r="A602" s="280" t="s">
        <v>494</v>
      </c>
      <c r="B602" s="281"/>
      <c r="C602" s="281"/>
      <c r="D602" s="281"/>
      <c r="E602" s="281"/>
      <c r="F602" s="100"/>
      <c r="G602" s="100"/>
      <c r="H602" s="10"/>
      <c r="I602" s="10"/>
      <c r="J602" s="10"/>
      <c r="K602" s="10"/>
      <c r="L602" s="10"/>
    </row>
    <row r="603" spans="1:12" ht="79.5" customHeight="1" x14ac:dyDescent="0.25">
      <c r="A603" s="17" t="s">
        <v>111</v>
      </c>
      <c r="B603" s="39" t="s">
        <v>113</v>
      </c>
      <c r="C603" s="10"/>
      <c r="D603" s="10"/>
      <c r="E603" s="234" t="s">
        <v>520</v>
      </c>
      <c r="F603" s="282"/>
      <c r="G603" s="258" t="s">
        <v>779</v>
      </c>
    </row>
    <row r="604" spans="1:12" ht="64.5" customHeight="1" thickBot="1" x14ac:dyDescent="0.3">
      <c r="A604" s="19" t="s">
        <v>112</v>
      </c>
      <c r="B604" s="27" t="s">
        <v>13</v>
      </c>
      <c r="C604" s="10"/>
      <c r="D604" s="10"/>
      <c r="E604" s="231" t="s">
        <v>519</v>
      </c>
      <c r="F604" s="283"/>
      <c r="G604" s="259" t="s">
        <v>780</v>
      </c>
    </row>
    <row r="605" spans="1:12" s="90" customFormat="1" ht="28.5" customHeight="1" thickBot="1" x14ac:dyDescent="0.3">
      <c r="A605" s="280" t="s">
        <v>493</v>
      </c>
      <c r="B605" s="281"/>
      <c r="C605" s="281"/>
      <c r="D605" s="281"/>
      <c r="E605" s="281"/>
      <c r="F605" s="100"/>
      <c r="G605" s="100"/>
      <c r="H605" s="10"/>
      <c r="I605" s="10"/>
      <c r="J605" s="10"/>
      <c r="K605" s="10"/>
      <c r="L605" s="10"/>
    </row>
    <row r="606" spans="1:12" ht="75.75" customHeight="1" thickBot="1" x14ac:dyDescent="0.3">
      <c r="A606" s="11" t="s">
        <v>114</v>
      </c>
      <c r="B606" s="24"/>
      <c r="C606" s="10"/>
      <c r="D606" s="10"/>
      <c r="E606" s="109" t="s">
        <v>518</v>
      </c>
      <c r="F606" s="152"/>
      <c r="G606" s="255">
        <v>273.24000000000007</v>
      </c>
    </row>
    <row r="607" spans="1:12" s="90" customFormat="1" ht="28.5" customHeight="1" thickBot="1" x14ac:dyDescent="0.3">
      <c r="A607" s="280" t="s">
        <v>767</v>
      </c>
      <c r="B607" s="281"/>
      <c r="C607" s="281"/>
      <c r="D607" s="281"/>
      <c r="E607" s="281"/>
      <c r="F607" s="100"/>
      <c r="G607" s="100"/>
      <c r="H607" s="10"/>
      <c r="I607" s="10"/>
      <c r="J607" s="10"/>
      <c r="K607" s="10"/>
      <c r="L607" s="10"/>
    </row>
    <row r="608" spans="1:12" ht="131.25" customHeight="1" thickBot="1" x14ac:dyDescent="0.3">
      <c r="A608" s="11" t="s">
        <v>768</v>
      </c>
      <c r="B608" s="24" t="s">
        <v>14</v>
      </c>
      <c r="C608" s="193"/>
      <c r="D608" s="193"/>
      <c r="E608" s="109" t="s">
        <v>769</v>
      </c>
      <c r="F608" s="152"/>
      <c r="G608" s="436">
        <v>70.587000000000018</v>
      </c>
    </row>
    <row r="609" spans="1:7" ht="15.75" thickBot="1" x14ac:dyDescent="0.3">
      <c r="A609" s="72" t="s">
        <v>285</v>
      </c>
      <c r="B609" s="73" t="s">
        <v>286</v>
      </c>
      <c r="C609" s="10"/>
      <c r="D609" s="10"/>
      <c r="E609" s="73" t="s">
        <v>287</v>
      </c>
      <c r="F609" s="73" t="s">
        <v>288</v>
      </c>
      <c r="G609" s="73"/>
    </row>
    <row r="610" spans="1:7" s="90" customFormat="1" ht="30.75" customHeight="1" thickBot="1" x14ac:dyDescent="0.3">
      <c r="A610" s="280" t="s">
        <v>510</v>
      </c>
      <c r="B610" s="394"/>
      <c r="C610" s="394"/>
      <c r="D610" s="394"/>
      <c r="E610" s="394"/>
      <c r="F610" s="394"/>
      <c r="G610" s="394"/>
    </row>
    <row r="611" spans="1:7" s="16" customFormat="1" ht="135" customHeight="1" thickBot="1" x14ac:dyDescent="0.3">
      <c r="A611" s="77" t="s">
        <v>555</v>
      </c>
      <c r="B611" s="24" t="s">
        <v>53</v>
      </c>
      <c r="C611" s="10"/>
      <c r="D611" s="10"/>
      <c r="E611" s="24" t="s">
        <v>579</v>
      </c>
      <c r="F611" s="140"/>
      <c r="G611" s="254">
        <v>428.83500000000009</v>
      </c>
    </row>
    <row r="612" spans="1:7" s="90" customFormat="1" ht="30" customHeight="1" thickBot="1" x14ac:dyDescent="0.3">
      <c r="A612" s="280" t="s">
        <v>680</v>
      </c>
      <c r="B612" s="394"/>
      <c r="C612" s="394"/>
      <c r="D612" s="394"/>
      <c r="E612" s="394"/>
      <c r="F612" s="394"/>
      <c r="G612" s="394"/>
    </row>
    <row r="613" spans="1:7" s="16" customFormat="1" ht="147" customHeight="1" thickBot="1" x14ac:dyDescent="0.3">
      <c r="A613" s="77" t="s">
        <v>659</v>
      </c>
      <c r="B613" s="24" t="s">
        <v>53</v>
      </c>
      <c r="C613" s="10"/>
      <c r="D613" s="10"/>
      <c r="E613" s="24" t="s">
        <v>771</v>
      </c>
      <c r="F613" s="140"/>
      <c r="G613" s="254">
        <v>736.23</v>
      </c>
    </row>
    <row r="614" spans="1:7" s="90" customFormat="1" ht="21.75" customHeight="1" thickBot="1" x14ac:dyDescent="0.3">
      <c r="A614" s="393" t="s">
        <v>339</v>
      </c>
      <c r="B614" s="394"/>
      <c r="C614" s="394"/>
      <c r="D614" s="394"/>
      <c r="E614" s="394"/>
      <c r="F614" s="394"/>
      <c r="G614" s="394"/>
    </row>
    <row r="615" spans="1:7" s="16" customFormat="1" ht="18" customHeight="1" x14ac:dyDescent="0.25">
      <c r="A615" s="78" t="s">
        <v>221</v>
      </c>
      <c r="B615" s="39" t="s">
        <v>9</v>
      </c>
      <c r="C615" s="249"/>
      <c r="D615" s="249"/>
      <c r="E615" s="296" t="s">
        <v>411</v>
      </c>
      <c r="F615" s="334"/>
      <c r="G615" s="269">
        <v>3.5293500000000009</v>
      </c>
    </row>
    <row r="616" spans="1:7" s="16" customFormat="1" ht="18" customHeight="1" x14ac:dyDescent="0.25">
      <c r="A616" s="28" t="s">
        <v>247</v>
      </c>
      <c r="B616" s="21" t="s">
        <v>10</v>
      </c>
      <c r="C616" s="5"/>
      <c r="D616" s="5"/>
      <c r="E616" s="297"/>
      <c r="F616" s="335"/>
      <c r="G616" s="271">
        <v>3.5293500000000009</v>
      </c>
    </row>
    <row r="617" spans="1:7" s="16" customFormat="1" ht="18" customHeight="1" x14ac:dyDescent="0.25">
      <c r="A617" s="28" t="s">
        <v>222</v>
      </c>
      <c r="B617" s="21" t="s">
        <v>11</v>
      </c>
      <c r="C617" s="5"/>
      <c r="D617" s="5"/>
      <c r="E617" s="297"/>
      <c r="F617" s="335"/>
      <c r="G617" s="271">
        <v>3.5293500000000009</v>
      </c>
    </row>
    <row r="618" spans="1:7" s="16" customFormat="1" ht="18" customHeight="1" x14ac:dyDescent="0.25">
      <c r="A618" s="28" t="s">
        <v>223</v>
      </c>
      <c r="B618" s="21" t="s">
        <v>13</v>
      </c>
      <c r="C618" s="5"/>
      <c r="D618" s="5"/>
      <c r="E618" s="297"/>
      <c r="F618" s="335"/>
      <c r="G618" s="271">
        <v>3.5293500000000009</v>
      </c>
    </row>
    <row r="619" spans="1:7" s="16" customFormat="1" ht="18" customHeight="1" x14ac:dyDescent="0.25">
      <c r="A619" s="28" t="s">
        <v>224</v>
      </c>
      <c r="B619" s="21" t="s">
        <v>14</v>
      </c>
      <c r="C619" s="5"/>
      <c r="D619" s="5"/>
      <c r="E619" s="297"/>
      <c r="F619" s="335"/>
      <c r="G619" s="271">
        <v>3.5293500000000009</v>
      </c>
    </row>
    <row r="620" spans="1:7" s="16" customFormat="1" ht="18" customHeight="1" x14ac:dyDescent="0.25">
      <c r="A620" s="28" t="s">
        <v>225</v>
      </c>
      <c r="B620" s="21" t="s">
        <v>15</v>
      </c>
      <c r="C620" s="5"/>
      <c r="D620" s="5"/>
      <c r="E620" s="297"/>
      <c r="F620" s="335"/>
      <c r="G620" s="271">
        <v>3.5293500000000009</v>
      </c>
    </row>
    <row r="621" spans="1:7" s="16" customFormat="1" ht="18" customHeight="1" x14ac:dyDescent="0.25">
      <c r="A621" s="28" t="s">
        <v>226</v>
      </c>
      <c r="B621" s="21" t="s">
        <v>54</v>
      </c>
      <c r="C621" s="5"/>
      <c r="D621" s="5"/>
      <c r="E621" s="433"/>
      <c r="F621" s="335"/>
      <c r="G621" s="271">
        <v>7.5900000000000016</v>
      </c>
    </row>
    <row r="622" spans="1:7" s="16" customFormat="1" ht="66.75" customHeight="1" thickBot="1" x14ac:dyDescent="0.3">
      <c r="A622" s="32" t="s">
        <v>227</v>
      </c>
      <c r="B622" s="27" t="s">
        <v>14</v>
      </c>
      <c r="C622" s="250"/>
      <c r="D622" s="250"/>
      <c r="E622" s="27" t="s">
        <v>412</v>
      </c>
      <c r="F622" s="154"/>
      <c r="G622" s="438">
        <v>9.4875000000000007</v>
      </c>
    </row>
    <row r="623" spans="1:7" ht="15.75" thickBot="1" x14ac:dyDescent="0.3">
      <c r="A623" s="72" t="s">
        <v>285</v>
      </c>
      <c r="B623" s="73" t="s">
        <v>286</v>
      </c>
      <c r="C623" s="245"/>
      <c r="D623" s="245"/>
      <c r="E623" s="73" t="s">
        <v>287</v>
      </c>
      <c r="F623" s="73" t="s">
        <v>288</v>
      </c>
      <c r="G623" s="73"/>
    </row>
    <row r="624" spans="1:7" s="90" customFormat="1" ht="21.75" customHeight="1" thickBot="1" x14ac:dyDescent="0.3">
      <c r="A624" s="393" t="s">
        <v>340</v>
      </c>
      <c r="B624" s="394"/>
      <c r="C624" s="394"/>
      <c r="D624" s="394"/>
      <c r="E624" s="394"/>
      <c r="F624" s="394"/>
      <c r="G624" s="394"/>
    </row>
    <row r="625" spans="1:10" ht="33" customHeight="1" x14ac:dyDescent="0.25">
      <c r="A625" s="17" t="s">
        <v>127</v>
      </c>
      <c r="B625" s="39" t="s">
        <v>568</v>
      </c>
      <c r="C625" s="10"/>
      <c r="D625" s="10"/>
      <c r="E625" s="408" t="s">
        <v>531</v>
      </c>
      <c r="F625" s="282"/>
      <c r="G625" s="258"/>
    </row>
    <row r="626" spans="1:10" ht="33" customHeight="1" x14ac:dyDescent="0.25">
      <c r="A626" s="18" t="s">
        <v>128</v>
      </c>
      <c r="B626" s="21" t="s">
        <v>569</v>
      </c>
      <c r="C626" s="10"/>
      <c r="D626" s="10"/>
      <c r="E626" s="432"/>
      <c r="F626" s="412"/>
      <c r="G626" s="259"/>
    </row>
    <row r="627" spans="1:10" ht="33" customHeight="1" thickBot="1" x14ac:dyDescent="0.3">
      <c r="A627" s="105" t="s">
        <v>129</v>
      </c>
      <c r="B627" s="106" t="s">
        <v>14</v>
      </c>
      <c r="C627" s="10"/>
      <c r="D627" s="10"/>
      <c r="E627" s="409"/>
      <c r="F627" s="412"/>
      <c r="G627" s="259"/>
    </row>
    <row r="628" spans="1:10" ht="93" customHeight="1" thickBot="1" x14ac:dyDescent="0.3">
      <c r="A628" s="11" t="s">
        <v>149</v>
      </c>
      <c r="B628" s="24" t="s">
        <v>150</v>
      </c>
      <c r="C628" s="193"/>
      <c r="D628" s="193"/>
      <c r="E628" s="172" t="s">
        <v>570</v>
      </c>
      <c r="F628" s="149"/>
      <c r="G628" s="260"/>
    </row>
    <row r="629" spans="1:10" ht="39" thickBot="1" x14ac:dyDescent="0.3">
      <c r="A629" s="80" t="s">
        <v>285</v>
      </c>
      <c r="B629" s="81" t="s">
        <v>286</v>
      </c>
      <c r="C629" s="245"/>
      <c r="D629" s="245"/>
      <c r="E629" s="81" t="s">
        <v>287</v>
      </c>
      <c r="F629" s="81" t="s">
        <v>288</v>
      </c>
      <c r="G629" s="81"/>
      <c r="H629" s="101" t="s">
        <v>289</v>
      </c>
      <c r="I629" s="102" t="s">
        <v>290</v>
      </c>
      <c r="J629" s="103" t="s">
        <v>291</v>
      </c>
    </row>
    <row r="630" spans="1:10" s="90" customFormat="1" ht="21" customHeight="1" thickBot="1" x14ac:dyDescent="0.3">
      <c r="A630" s="280" t="s">
        <v>728</v>
      </c>
      <c r="B630" s="394"/>
      <c r="C630" s="394"/>
      <c r="D630" s="394"/>
      <c r="E630" s="394"/>
      <c r="F630" s="394"/>
      <c r="G630" s="394"/>
      <c r="H630" s="161"/>
      <c r="I630" s="161"/>
      <c r="J630" s="162"/>
    </row>
    <row r="631" spans="1:10" ht="57" customHeight="1" x14ac:dyDescent="0.25">
      <c r="A631" s="26" t="s">
        <v>208</v>
      </c>
      <c r="B631" s="20" t="s">
        <v>53</v>
      </c>
      <c r="C631" s="10"/>
      <c r="D631" s="10"/>
      <c r="E631" s="160" t="s">
        <v>571</v>
      </c>
      <c r="F631" s="155"/>
      <c r="G631" s="261" t="s">
        <v>781</v>
      </c>
      <c r="H631" s="87">
        <v>50</v>
      </c>
      <c r="I631" s="236">
        <v>18.3</v>
      </c>
      <c r="J631" s="237">
        <f>0.33*0.33*0.33</f>
        <v>3.5937000000000004E-2</v>
      </c>
    </row>
    <row r="632" spans="1:10" ht="57" customHeight="1" x14ac:dyDescent="0.25">
      <c r="A632" s="26" t="s">
        <v>679</v>
      </c>
      <c r="B632" s="20" t="s">
        <v>14</v>
      </c>
      <c r="C632" s="10"/>
      <c r="D632" s="10"/>
      <c r="E632" s="160" t="s">
        <v>678</v>
      </c>
      <c r="F632" s="155"/>
      <c r="G632" s="261" t="s">
        <v>781</v>
      </c>
      <c r="H632" s="87">
        <v>50</v>
      </c>
      <c r="I632" s="236">
        <v>18.3</v>
      </c>
      <c r="J632" s="237">
        <f>0.33*0.33*0.33</f>
        <v>3.5937000000000004E-2</v>
      </c>
    </row>
    <row r="633" spans="1:10" ht="44.25" customHeight="1" x14ac:dyDescent="0.25">
      <c r="A633" s="18" t="s">
        <v>206</v>
      </c>
      <c r="B633" s="21" t="s">
        <v>53</v>
      </c>
      <c r="C633" s="10"/>
      <c r="D633" s="10"/>
      <c r="E633" s="29" t="s">
        <v>572</v>
      </c>
      <c r="F633" s="156"/>
      <c r="G633" s="439" t="s">
        <v>782</v>
      </c>
      <c r="H633" s="220">
        <v>25</v>
      </c>
      <c r="I633" s="205">
        <v>10.199999999999999</v>
      </c>
      <c r="J633" s="208">
        <f>0.33*0.33*0.33</f>
        <v>3.5937000000000004E-2</v>
      </c>
    </row>
    <row r="634" spans="1:10" ht="47.25" customHeight="1" x14ac:dyDescent="0.25">
      <c r="A634" s="18" t="s">
        <v>241</v>
      </c>
      <c r="B634" s="21" t="s">
        <v>14</v>
      </c>
      <c r="C634" s="10"/>
      <c r="D634" s="10"/>
      <c r="E634" s="29" t="s">
        <v>573</v>
      </c>
      <c r="F634" s="148"/>
      <c r="G634" s="259" t="s">
        <v>783</v>
      </c>
      <c r="H634" s="220">
        <v>20</v>
      </c>
      <c r="I634" s="205">
        <v>8.6999999999999993</v>
      </c>
      <c r="J634" s="208">
        <f>0.33*0.33*0.33</f>
        <v>3.5937000000000004E-2</v>
      </c>
    </row>
    <row r="635" spans="1:10" ht="55.5" customHeight="1" x14ac:dyDescent="0.25">
      <c r="A635" s="18" t="s">
        <v>209</v>
      </c>
      <c r="B635" s="21" t="s">
        <v>53</v>
      </c>
      <c r="C635" s="10"/>
      <c r="D635" s="10"/>
      <c r="E635" s="31" t="s">
        <v>574</v>
      </c>
      <c r="F635" s="156"/>
      <c r="G635" s="439" t="s">
        <v>784</v>
      </c>
      <c r="H635" s="220">
        <v>50</v>
      </c>
      <c r="I635" s="205">
        <v>10.199999999999999</v>
      </c>
      <c r="J635" s="208">
        <f>0.5*0.25*0.2</f>
        <v>2.5000000000000001E-2</v>
      </c>
    </row>
    <row r="636" spans="1:10" ht="45.75" customHeight="1" thickBot="1" x14ac:dyDescent="0.3">
      <c r="A636" s="105" t="s">
        <v>207</v>
      </c>
      <c r="B636" s="106" t="s">
        <v>53</v>
      </c>
      <c r="C636" s="10"/>
      <c r="D636" s="10"/>
      <c r="E636" s="31" t="s">
        <v>575</v>
      </c>
      <c r="F636" s="199"/>
      <c r="G636" s="256">
        <v>21.06</v>
      </c>
      <c r="H636" s="232">
        <v>50</v>
      </c>
      <c r="I636" s="227">
        <v>10.4</v>
      </c>
      <c r="J636" s="228">
        <f>0.5*0.25*0.2</f>
        <v>2.5000000000000001E-2</v>
      </c>
    </row>
    <row r="637" spans="1:10" ht="15.75" thickBot="1" x14ac:dyDescent="0.3">
      <c r="A637" s="72" t="s">
        <v>285</v>
      </c>
      <c r="B637" s="73" t="s">
        <v>286</v>
      </c>
      <c r="C637" s="248"/>
      <c r="D637" s="248"/>
      <c r="E637" s="73" t="s">
        <v>287</v>
      </c>
      <c r="F637" s="73" t="s">
        <v>288</v>
      </c>
      <c r="G637" s="73"/>
    </row>
    <row r="638" spans="1:10" s="90" customFormat="1" ht="21.75" customHeight="1" thickBot="1" x14ac:dyDescent="0.3">
      <c r="A638" s="393" t="s">
        <v>729</v>
      </c>
      <c r="B638" s="394"/>
      <c r="C638" s="394"/>
      <c r="D638" s="394"/>
      <c r="E638" s="394"/>
      <c r="F638" s="394"/>
      <c r="G638" s="394"/>
    </row>
    <row r="639" spans="1:10" ht="55.5" customHeight="1" x14ac:dyDescent="0.25">
      <c r="A639" s="78" t="s">
        <v>130</v>
      </c>
      <c r="B639" s="39" t="s">
        <v>14</v>
      </c>
      <c r="C639" s="249"/>
      <c r="D639" s="249"/>
      <c r="E639" s="296" t="s">
        <v>210</v>
      </c>
      <c r="F639" s="157"/>
      <c r="G639" s="279">
        <v>56.925000000000011</v>
      </c>
    </row>
    <row r="640" spans="1:10" ht="76.5" customHeight="1" x14ac:dyDescent="0.25">
      <c r="A640" s="28" t="s">
        <v>131</v>
      </c>
      <c r="B640" s="21" t="s">
        <v>14</v>
      </c>
      <c r="C640" s="5"/>
      <c r="D640" s="5"/>
      <c r="E640" s="433"/>
      <c r="F640" s="158"/>
      <c r="G640" s="440">
        <v>72.105000000000004</v>
      </c>
    </row>
    <row r="641" spans="1:7" ht="86.25" customHeight="1" x14ac:dyDescent="0.25">
      <c r="A641" s="28" t="s">
        <v>132</v>
      </c>
      <c r="B641" s="21" t="s">
        <v>13</v>
      </c>
      <c r="C641" s="5"/>
      <c r="D641" s="5"/>
      <c r="E641" s="238" t="s">
        <v>170</v>
      </c>
      <c r="F641" s="158"/>
      <c r="G641" s="440">
        <v>72.105000000000004</v>
      </c>
    </row>
    <row r="642" spans="1:7" ht="65.25" customHeight="1" x14ac:dyDescent="0.25">
      <c r="A642" s="28" t="s">
        <v>133</v>
      </c>
      <c r="B642" s="238" t="s">
        <v>14</v>
      </c>
      <c r="C642" s="5"/>
      <c r="D642" s="5"/>
      <c r="E642" s="238" t="s">
        <v>134</v>
      </c>
      <c r="F642" s="158"/>
      <c r="G642" s="440">
        <v>110.05500000000002</v>
      </c>
    </row>
    <row r="643" spans="1:7" ht="75.75" customHeight="1" thickBot="1" x14ac:dyDescent="0.3">
      <c r="A643" s="32" t="s">
        <v>135</v>
      </c>
      <c r="B643" s="230" t="s">
        <v>14</v>
      </c>
      <c r="C643" s="250"/>
      <c r="D643" s="250"/>
      <c r="E643" s="230" t="s">
        <v>136</v>
      </c>
      <c r="F643" s="154"/>
      <c r="G643" s="441">
        <v>187.85250000000002</v>
      </c>
    </row>
    <row r="649" spans="1:7" ht="15" customHeight="1" x14ac:dyDescent="0.25"/>
    <row r="655" spans="1:7" ht="15" customHeight="1" x14ac:dyDescent="0.25"/>
    <row r="659" spans="5:5" ht="15" customHeight="1" x14ac:dyDescent="0.25"/>
    <row r="662" spans="5:5" ht="15" customHeight="1" x14ac:dyDescent="0.25">
      <c r="E662" s="16"/>
    </row>
    <row r="670" spans="5:5" ht="15" customHeight="1" x14ac:dyDescent="0.25"/>
    <row r="673" ht="15.75" customHeight="1" x14ac:dyDescent="0.25"/>
    <row r="678" ht="15" customHeight="1" x14ac:dyDescent="0.25"/>
    <row r="684" ht="15" customHeight="1" x14ac:dyDescent="0.25"/>
    <row r="688" ht="15" customHeight="1" x14ac:dyDescent="0.25"/>
    <row r="692" ht="15" customHeight="1" x14ac:dyDescent="0.25"/>
    <row r="695" ht="15" customHeight="1" x14ac:dyDescent="0.25"/>
    <row r="703" ht="15" customHeight="1" x14ac:dyDescent="0.25"/>
    <row r="714" ht="15" customHeight="1" x14ac:dyDescent="0.25"/>
    <row r="720" ht="15" customHeight="1" x14ac:dyDescent="0.25"/>
    <row r="725" ht="15" customHeight="1" x14ac:dyDescent="0.25"/>
    <row r="738" ht="15" customHeight="1" x14ac:dyDescent="0.25"/>
    <row r="745" ht="15" customHeight="1" x14ac:dyDescent="0.25"/>
    <row r="748" ht="15" customHeight="1" x14ac:dyDescent="0.25"/>
    <row r="753" ht="15" customHeight="1" x14ac:dyDescent="0.25"/>
    <row r="759" ht="15" customHeight="1" x14ac:dyDescent="0.25"/>
    <row r="764" ht="15" customHeight="1" x14ac:dyDescent="0.25"/>
    <row r="769" ht="15" customHeight="1" x14ac:dyDescent="0.25"/>
    <row r="774" ht="15" customHeight="1" x14ac:dyDescent="0.25"/>
    <row r="777" ht="15" customHeight="1" x14ac:dyDescent="0.25"/>
    <row r="785" ht="15" customHeight="1" x14ac:dyDescent="0.25"/>
    <row r="787" ht="15" customHeight="1" x14ac:dyDescent="0.25"/>
    <row r="790" ht="15" customHeight="1" x14ac:dyDescent="0.25"/>
    <row r="794" ht="15" customHeight="1" x14ac:dyDescent="0.25"/>
  </sheetData>
  <mergeCells count="569">
    <mergeCell ref="E1:J1"/>
    <mergeCell ref="E2:J2"/>
    <mergeCell ref="E625:E627"/>
    <mergeCell ref="F625:F627"/>
    <mergeCell ref="A630:G630"/>
    <mergeCell ref="A638:G638"/>
    <mergeCell ref="E639:E640"/>
    <mergeCell ref="A610:G610"/>
    <mergeCell ref="A612:G612"/>
    <mergeCell ref="A614:G614"/>
    <mergeCell ref="E615:E621"/>
    <mergeCell ref="F615:F621"/>
    <mergeCell ref="A624:G624"/>
    <mergeCell ref="A588:J588"/>
    <mergeCell ref="A602:E602"/>
    <mergeCell ref="A573:J573"/>
    <mergeCell ref="E574:E580"/>
    <mergeCell ref="F574:F580"/>
    <mergeCell ref="H574:H582"/>
    <mergeCell ref="I574:I582"/>
    <mergeCell ref="J574:J582"/>
    <mergeCell ref="A583:J583"/>
    <mergeCell ref="E584:E585"/>
    <mergeCell ref="F584:F585"/>
    <mergeCell ref="H584:H587"/>
    <mergeCell ref="I584:I587"/>
    <mergeCell ref="J584:J587"/>
    <mergeCell ref="A566:J566"/>
    <mergeCell ref="E567:E569"/>
    <mergeCell ref="F567:F569"/>
    <mergeCell ref="H567:H569"/>
    <mergeCell ref="I567:I569"/>
    <mergeCell ref="J567:J569"/>
    <mergeCell ref="A570:J570"/>
    <mergeCell ref="B571:B572"/>
    <mergeCell ref="E571:E572"/>
    <mergeCell ref="F571:F572"/>
    <mergeCell ref="A561:J561"/>
    <mergeCell ref="E562:E563"/>
    <mergeCell ref="F562:F565"/>
    <mergeCell ref="H562:H563"/>
    <mergeCell ref="I562:I563"/>
    <mergeCell ref="J562:J563"/>
    <mergeCell ref="E564:E565"/>
    <mergeCell ref="H564:H565"/>
    <mergeCell ref="I564:I565"/>
    <mergeCell ref="J564:J565"/>
    <mergeCell ref="A553:J553"/>
    <mergeCell ref="E554:E555"/>
    <mergeCell ref="F554:F555"/>
    <mergeCell ref="H554:H555"/>
    <mergeCell ref="I554:I555"/>
    <mergeCell ref="J554:J555"/>
    <mergeCell ref="A556:J556"/>
    <mergeCell ref="E557:E558"/>
    <mergeCell ref="F557:F560"/>
    <mergeCell ref="H557:H558"/>
    <mergeCell ref="I557:I558"/>
    <mergeCell ref="J557:J558"/>
    <mergeCell ref="E559:E560"/>
    <mergeCell ref="H559:H560"/>
    <mergeCell ref="I559:I560"/>
    <mergeCell ref="J559:J560"/>
    <mergeCell ref="A546:J546"/>
    <mergeCell ref="A548:J548"/>
    <mergeCell ref="E549:E550"/>
    <mergeCell ref="F549:F552"/>
    <mergeCell ref="H549:H550"/>
    <mergeCell ref="I549:I550"/>
    <mergeCell ref="J549:J550"/>
    <mergeCell ref="E551:E552"/>
    <mergeCell ref="H551:H552"/>
    <mergeCell ref="I551:I552"/>
    <mergeCell ref="J551:J552"/>
    <mergeCell ref="A539:J539"/>
    <mergeCell ref="E540:E542"/>
    <mergeCell ref="F540:F542"/>
    <mergeCell ref="H540:H542"/>
    <mergeCell ref="I540:I542"/>
    <mergeCell ref="J540:J542"/>
    <mergeCell ref="E543:E545"/>
    <mergeCell ref="F543:F545"/>
    <mergeCell ref="H543:H545"/>
    <mergeCell ref="I543:I545"/>
    <mergeCell ref="J543:J545"/>
    <mergeCell ref="A530:J530"/>
    <mergeCell ref="E531:E532"/>
    <mergeCell ref="H531:H532"/>
    <mergeCell ref="I531:I532"/>
    <mergeCell ref="J531:J532"/>
    <mergeCell ref="A535:J535"/>
    <mergeCell ref="E536:E538"/>
    <mergeCell ref="F536:F538"/>
    <mergeCell ref="H536:H538"/>
    <mergeCell ref="I536:I538"/>
    <mergeCell ref="J536:J538"/>
    <mergeCell ref="A522:J522"/>
    <mergeCell ref="E523:E524"/>
    <mergeCell ref="H523:H524"/>
    <mergeCell ref="I523:I524"/>
    <mergeCell ref="J523:J524"/>
    <mergeCell ref="A526:J526"/>
    <mergeCell ref="E527:E528"/>
    <mergeCell ref="H527:H528"/>
    <mergeCell ref="I527:I528"/>
    <mergeCell ref="J527:J528"/>
    <mergeCell ref="A503:G503"/>
    <mergeCell ref="A505:G505"/>
    <mergeCell ref="F506:F509"/>
    <mergeCell ref="A519:J519"/>
    <mergeCell ref="E520:E521"/>
    <mergeCell ref="F520:F521"/>
    <mergeCell ref="H520:H521"/>
    <mergeCell ref="I520:I521"/>
    <mergeCell ref="J520:J521"/>
    <mergeCell ref="A510:G510"/>
    <mergeCell ref="A512:G512"/>
    <mergeCell ref="A515:G515"/>
    <mergeCell ref="E490:E495"/>
    <mergeCell ref="E499:E500"/>
    <mergeCell ref="A468:J468"/>
    <mergeCell ref="E469:E476"/>
    <mergeCell ref="F469:F476"/>
    <mergeCell ref="H469:H476"/>
    <mergeCell ref="I469:I476"/>
    <mergeCell ref="J469:J476"/>
    <mergeCell ref="A478:J478"/>
    <mergeCell ref="E479:E486"/>
    <mergeCell ref="F479:F486"/>
    <mergeCell ref="H479:H486"/>
    <mergeCell ref="I479:I486"/>
    <mergeCell ref="J479:J486"/>
    <mergeCell ref="E506:E509"/>
    <mergeCell ref="A489:G489"/>
    <mergeCell ref="F490:F495"/>
    <mergeCell ref="A496:G496"/>
    <mergeCell ref="A498:G498"/>
    <mergeCell ref="F499:F500"/>
    <mergeCell ref="A501:G501"/>
    <mergeCell ref="A461:J461"/>
    <mergeCell ref="E462:E463"/>
    <mergeCell ref="F462:F463"/>
    <mergeCell ref="H462:H463"/>
    <mergeCell ref="I462:I463"/>
    <mergeCell ref="J462:J463"/>
    <mergeCell ref="A464:J464"/>
    <mergeCell ref="E465:E466"/>
    <mergeCell ref="F465:F466"/>
    <mergeCell ref="H465:H466"/>
    <mergeCell ref="I465:I466"/>
    <mergeCell ref="J465:J466"/>
    <mergeCell ref="E450:E455"/>
    <mergeCell ref="F450:F455"/>
    <mergeCell ref="H450:H455"/>
    <mergeCell ref="I450:I455"/>
    <mergeCell ref="J450:J455"/>
    <mergeCell ref="A458:J458"/>
    <mergeCell ref="E459:E460"/>
    <mergeCell ref="F459:F460"/>
    <mergeCell ref="H459:H460"/>
    <mergeCell ref="I459:I460"/>
    <mergeCell ref="J459:J460"/>
    <mergeCell ref="A432:J432"/>
    <mergeCell ref="A434:J434"/>
    <mergeCell ref="E435:E441"/>
    <mergeCell ref="H435:H441"/>
    <mergeCell ref="I435:I441"/>
    <mergeCell ref="J435:J441"/>
    <mergeCell ref="A443:J443"/>
    <mergeCell ref="A445:J445"/>
    <mergeCell ref="A448:J448"/>
    <mergeCell ref="E414:E421"/>
    <mergeCell ref="F414:F421"/>
    <mergeCell ref="H414:H421"/>
    <mergeCell ref="I414:I421"/>
    <mergeCell ref="J414:J421"/>
    <mergeCell ref="A422:J422"/>
    <mergeCell ref="E423:E431"/>
    <mergeCell ref="F423:F431"/>
    <mergeCell ref="H423:H431"/>
    <mergeCell ref="I423:I431"/>
    <mergeCell ref="J423:J431"/>
    <mergeCell ref="A405:J405"/>
    <mergeCell ref="A407:J407"/>
    <mergeCell ref="A409:J409"/>
    <mergeCell ref="E410:E411"/>
    <mergeCell ref="F410:F411"/>
    <mergeCell ref="H410:H411"/>
    <mergeCell ref="I410:I411"/>
    <mergeCell ref="J410:J411"/>
    <mergeCell ref="A413:J413"/>
    <mergeCell ref="C389:C390"/>
    <mergeCell ref="D389:D390"/>
    <mergeCell ref="E389:E390"/>
    <mergeCell ref="F389:F390"/>
    <mergeCell ref="A391:J391"/>
    <mergeCell ref="A394:J394"/>
    <mergeCell ref="A396:J396"/>
    <mergeCell ref="A400:J400"/>
    <mergeCell ref="E401:E403"/>
    <mergeCell ref="F401:F403"/>
    <mergeCell ref="H401:H403"/>
    <mergeCell ref="I401:I403"/>
    <mergeCell ref="J401:J403"/>
    <mergeCell ref="C378:C379"/>
    <mergeCell ref="D378:D379"/>
    <mergeCell ref="E378:E379"/>
    <mergeCell ref="F378:F379"/>
    <mergeCell ref="A380:J380"/>
    <mergeCell ref="E381:E388"/>
    <mergeCell ref="F381:F388"/>
    <mergeCell ref="H381:H388"/>
    <mergeCell ref="I381:I388"/>
    <mergeCell ref="J381:J388"/>
    <mergeCell ref="A359:J359"/>
    <mergeCell ref="E360:E369"/>
    <mergeCell ref="F360:F369"/>
    <mergeCell ref="H360:H369"/>
    <mergeCell ref="I360:I369"/>
    <mergeCell ref="J360:J369"/>
    <mergeCell ref="E370:E377"/>
    <mergeCell ref="F370:F377"/>
    <mergeCell ref="H370:H377"/>
    <mergeCell ref="I370:I377"/>
    <mergeCell ref="J370:J377"/>
    <mergeCell ref="A349:J349"/>
    <mergeCell ref="E350:E356"/>
    <mergeCell ref="F350:F356"/>
    <mergeCell ref="H350:H356"/>
    <mergeCell ref="I350:I356"/>
    <mergeCell ref="J350:J356"/>
    <mergeCell ref="C357:C358"/>
    <mergeCell ref="D357:D358"/>
    <mergeCell ref="E357:E358"/>
    <mergeCell ref="F357:F358"/>
    <mergeCell ref="A338:J338"/>
    <mergeCell ref="E339:E346"/>
    <mergeCell ref="F339:F346"/>
    <mergeCell ref="H339:H346"/>
    <mergeCell ref="I339:I346"/>
    <mergeCell ref="J339:J346"/>
    <mergeCell ref="C347:C348"/>
    <mergeCell ref="D347:D348"/>
    <mergeCell ref="E347:E348"/>
    <mergeCell ref="F347:F348"/>
    <mergeCell ref="A325:J325"/>
    <mergeCell ref="E326:E335"/>
    <mergeCell ref="F326:F335"/>
    <mergeCell ref="H326:H335"/>
    <mergeCell ref="I326:I335"/>
    <mergeCell ref="J326:J335"/>
    <mergeCell ref="C336:C337"/>
    <mergeCell ref="D336:D337"/>
    <mergeCell ref="E336:E337"/>
    <mergeCell ref="F336:F337"/>
    <mergeCell ref="A312:J312"/>
    <mergeCell ref="E313:E322"/>
    <mergeCell ref="F313:F322"/>
    <mergeCell ref="H313:H322"/>
    <mergeCell ref="I313:I322"/>
    <mergeCell ref="J313:J322"/>
    <mergeCell ref="C323:C324"/>
    <mergeCell ref="D323:D324"/>
    <mergeCell ref="E323:E324"/>
    <mergeCell ref="F323:F324"/>
    <mergeCell ref="E303:E309"/>
    <mergeCell ref="F303:F309"/>
    <mergeCell ref="H303:H309"/>
    <mergeCell ref="I303:I309"/>
    <mergeCell ref="J303:J309"/>
    <mergeCell ref="C310:C311"/>
    <mergeCell ref="D310:D311"/>
    <mergeCell ref="E310:E311"/>
    <mergeCell ref="F310:F311"/>
    <mergeCell ref="A138:J138"/>
    <mergeCell ref="A141:J141"/>
    <mergeCell ref="A292:J292"/>
    <mergeCell ref="E293:E302"/>
    <mergeCell ref="F293:F302"/>
    <mergeCell ref="H293:H302"/>
    <mergeCell ref="I293:I302"/>
    <mergeCell ref="J293:J302"/>
    <mergeCell ref="E280:E281"/>
    <mergeCell ref="F280:F281"/>
    <mergeCell ref="H280:H281"/>
    <mergeCell ref="I280:I281"/>
    <mergeCell ref="J280:J281"/>
    <mergeCell ref="A282:J282"/>
    <mergeCell ref="E283:E286"/>
    <mergeCell ref="F283:F286"/>
    <mergeCell ref="H283:H286"/>
    <mergeCell ref="I283:I286"/>
    <mergeCell ref="J283:J286"/>
    <mergeCell ref="A277:J277"/>
    <mergeCell ref="E278:E279"/>
    <mergeCell ref="F278:F279"/>
    <mergeCell ref="H278:H279"/>
    <mergeCell ref="I278:I279"/>
    <mergeCell ref="J278:J279"/>
    <mergeCell ref="E287:E290"/>
    <mergeCell ref="F287:F290"/>
    <mergeCell ref="H287:H290"/>
    <mergeCell ref="I287:I290"/>
    <mergeCell ref="J287:J290"/>
    <mergeCell ref="A266:J266"/>
    <mergeCell ref="E267:E269"/>
    <mergeCell ref="F267:F269"/>
    <mergeCell ref="H267:H269"/>
    <mergeCell ref="I267:I269"/>
    <mergeCell ref="J267:J269"/>
    <mergeCell ref="E270:E276"/>
    <mergeCell ref="F270:F276"/>
    <mergeCell ref="H270:H276"/>
    <mergeCell ref="I270:I276"/>
    <mergeCell ref="J270:J276"/>
    <mergeCell ref="A256:J256"/>
    <mergeCell ref="E257:E261"/>
    <mergeCell ref="F257:F261"/>
    <mergeCell ref="H257:H261"/>
    <mergeCell ref="I257:I261"/>
    <mergeCell ref="J257:J261"/>
    <mergeCell ref="E262:E265"/>
    <mergeCell ref="F262:F265"/>
    <mergeCell ref="H262:H265"/>
    <mergeCell ref="I262:I265"/>
    <mergeCell ref="J262:J265"/>
    <mergeCell ref="A245:J245"/>
    <mergeCell ref="E246:E251"/>
    <mergeCell ref="F246:F251"/>
    <mergeCell ref="H246:H251"/>
    <mergeCell ref="I246:I251"/>
    <mergeCell ref="J246:J251"/>
    <mergeCell ref="E252:E255"/>
    <mergeCell ref="F252:F255"/>
    <mergeCell ref="H252:H255"/>
    <mergeCell ref="I252:I255"/>
    <mergeCell ref="J252:J255"/>
    <mergeCell ref="A237:J237"/>
    <mergeCell ref="E238:E240"/>
    <mergeCell ref="F238:F240"/>
    <mergeCell ref="H238:H240"/>
    <mergeCell ref="I238:I240"/>
    <mergeCell ref="J238:J240"/>
    <mergeCell ref="E241:E244"/>
    <mergeCell ref="F241:F244"/>
    <mergeCell ref="H241:H244"/>
    <mergeCell ref="I241:I244"/>
    <mergeCell ref="J241:J244"/>
    <mergeCell ref="A217:J217"/>
    <mergeCell ref="E218:E225"/>
    <mergeCell ref="F218:F225"/>
    <mergeCell ref="H218:H225"/>
    <mergeCell ref="I218:I225"/>
    <mergeCell ref="J218:J225"/>
    <mergeCell ref="A227:J227"/>
    <mergeCell ref="A230:J230"/>
    <mergeCell ref="E231:E235"/>
    <mergeCell ref="H231:H235"/>
    <mergeCell ref="I231:I235"/>
    <mergeCell ref="J231:J235"/>
    <mergeCell ref="A206:J206"/>
    <mergeCell ref="E207:E210"/>
    <mergeCell ref="F207:F210"/>
    <mergeCell ref="H207:H210"/>
    <mergeCell ref="I207:I210"/>
    <mergeCell ref="J207:J210"/>
    <mergeCell ref="A212:J212"/>
    <mergeCell ref="E213:E216"/>
    <mergeCell ref="F213:F216"/>
    <mergeCell ref="H213:H216"/>
    <mergeCell ref="I213:I216"/>
    <mergeCell ref="J213:J216"/>
    <mergeCell ref="A187:J187"/>
    <mergeCell ref="E188:E190"/>
    <mergeCell ref="F188:F190"/>
    <mergeCell ref="H188:H190"/>
    <mergeCell ref="I188:I190"/>
    <mergeCell ref="J188:J190"/>
    <mergeCell ref="A192:J192"/>
    <mergeCell ref="A195:J195"/>
    <mergeCell ref="E196:E202"/>
    <mergeCell ref="F196:F202"/>
    <mergeCell ref="H196:H202"/>
    <mergeCell ref="I196:I202"/>
    <mergeCell ref="J196:J202"/>
    <mergeCell ref="E181:E184"/>
    <mergeCell ref="F181:F184"/>
    <mergeCell ref="H181:H184"/>
    <mergeCell ref="I181:I184"/>
    <mergeCell ref="J181:J184"/>
    <mergeCell ref="E185:E186"/>
    <mergeCell ref="F185:F186"/>
    <mergeCell ref="H185:H186"/>
    <mergeCell ref="I185:I186"/>
    <mergeCell ref="J185:J186"/>
    <mergeCell ref="A170:J170"/>
    <mergeCell ref="E171:E174"/>
    <mergeCell ref="H171:H174"/>
    <mergeCell ref="I171:I174"/>
    <mergeCell ref="J171:J174"/>
    <mergeCell ref="A176:J176"/>
    <mergeCell ref="E177:E179"/>
    <mergeCell ref="F177:F179"/>
    <mergeCell ref="H177:H179"/>
    <mergeCell ref="I177:I179"/>
    <mergeCell ref="J177:J179"/>
    <mergeCell ref="H142:H147"/>
    <mergeCell ref="I142:I147"/>
    <mergeCell ref="J142:J147"/>
    <mergeCell ref="E148:E151"/>
    <mergeCell ref="H148:H151"/>
    <mergeCell ref="I148:I151"/>
    <mergeCell ref="J148:J151"/>
    <mergeCell ref="C152:C153"/>
    <mergeCell ref="D152:D153"/>
    <mergeCell ref="E152:E153"/>
    <mergeCell ref="F152:F153"/>
    <mergeCell ref="C47:C48"/>
    <mergeCell ref="C49:C50"/>
    <mergeCell ref="D36:D37"/>
    <mergeCell ref="E36:E37"/>
    <mergeCell ref="F36:F37"/>
    <mergeCell ref="A28:F28"/>
    <mergeCell ref="D38:D39"/>
    <mergeCell ref="E38:E39"/>
    <mergeCell ref="F38:F39"/>
    <mergeCell ref="E29:E35"/>
    <mergeCell ref="E47:E48"/>
    <mergeCell ref="E41:E46"/>
    <mergeCell ref="D47:D48"/>
    <mergeCell ref="F41:F46"/>
    <mergeCell ref="H29:H35"/>
    <mergeCell ref="F47:F48"/>
    <mergeCell ref="H20:H23"/>
    <mergeCell ref="I20:I23"/>
    <mergeCell ref="J20:J23"/>
    <mergeCell ref="I67:I74"/>
    <mergeCell ref="J67:J74"/>
    <mergeCell ref="F29:F35"/>
    <mergeCell ref="J41:J46"/>
    <mergeCell ref="I29:I35"/>
    <mergeCell ref="J29:J35"/>
    <mergeCell ref="H41:H46"/>
    <mergeCell ref="E20:E23"/>
    <mergeCell ref="F20:F23"/>
    <mergeCell ref="E14:E19"/>
    <mergeCell ref="F14:F19"/>
    <mergeCell ref="H14:H19"/>
    <mergeCell ref="A40:F40"/>
    <mergeCell ref="C36:C37"/>
    <mergeCell ref="C38:C39"/>
    <mergeCell ref="I14:I19"/>
    <mergeCell ref="D26:D27"/>
    <mergeCell ref="E26:E27"/>
    <mergeCell ref="F26:F27"/>
    <mergeCell ref="H134:H136"/>
    <mergeCell ref="I134:I136"/>
    <mergeCell ref="J134:J136"/>
    <mergeCell ref="A133:J133"/>
    <mergeCell ref="D77:D78"/>
    <mergeCell ref="E77:E78"/>
    <mergeCell ref="E102:E107"/>
    <mergeCell ref="F102:F107"/>
    <mergeCell ref="E80:E87"/>
    <mergeCell ref="F80:F87"/>
    <mergeCell ref="E123:E131"/>
    <mergeCell ref="H123:H131"/>
    <mergeCell ref="A122:J122"/>
    <mergeCell ref="J110:J111"/>
    <mergeCell ref="I123:I131"/>
    <mergeCell ref="J123:J131"/>
    <mergeCell ref="J102:J107"/>
    <mergeCell ref="F112:F120"/>
    <mergeCell ref="E112:E120"/>
    <mergeCell ref="F90:F91"/>
    <mergeCell ref="A99:J99"/>
    <mergeCell ref="F123:F131"/>
    <mergeCell ref="H112:H120"/>
    <mergeCell ref="I112:I120"/>
    <mergeCell ref="J112:J120"/>
    <mergeCell ref="E110:E111"/>
    <mergeCell ref="F110:F111"/>
    <mergeCell ref="H110:H111"/>
    <mergeCell ref="I110:I111"/>
    <mergeCell ref="A109:J109"/>
    <mergeCell ref="D64:D65"/>
    <mergeCell ref="C64:C65"/>
    <mergeCell ref="F77:F78"/>
    <mergeCell ref="D75:D76"/>
    <mergeCell ref="E75:E76"/>
    <mergeCell ref="F75:F76"/>
    <mergeCell ref="F67:F74"/>
    <mergeCell ref="J80:J87"/>
    <mergeCell ref="H102:H107"/>
    <mergeCell ref="E100:E101"/>
    <mergeCell ref="F100:F101"/>
    <mergeCell ref="H100:H101"/>
    <mergeCell ref="I102:I107"/>
    <mergeCell ref="E90:E91"/>
    <mergeCell ref="H90:H91"/>
    <mergeCell ref="E64:E65"/>
    <mergeCell ref="E52:E53"/>
    <mergeCell ref="I52:I53"/>
    <mergeCell ref="J52:J53"/>
    <mergeCell ref="D49:D50"/>
    <mergeCell ref="E49:E50"/>
    <mergeCell ref="F49:F50"/>
    <mergeCell ref="E5:E13"/>
    <mergeCell ref="H40:J40"/>
    <mergeCell ref="F5:F13"/>
    <mergeCell ref="H5:H13"/>
    <mergeCell ref="I5:I13"/>
    <mergeCell ref="J5:J13"/>
    <mergeCell ref="H4:J4"/>
    <mergeCell ref="I41:I46"/>
    <mergeCell ref="J14:J19"/>
    <mergeCell ref="C24:C25"/>
    <mergeCell ref="D24:D25"/>
    <mergeCell ref="E24:E25"/>
    <mergeCell ref="F24:F25"/>
    <mergeCell ref="C26:C27"/>
    <mergeCell ref="H52:H53"/>
    <mergeCell ref="A51:J51"/>
    <mergeCell ref="H67:H74"/>
    <mergeCell ref="H92:H97"/>
    <mergeCell ref="E92:E97"/>
    <mergeCell ref="E54:E61"/>
    <mergeCell ref="H54:H61"/>
    <mergeCell ref="I100:I101"/>
    <mergeCell ref="J100:J101"/>
    <mergeCell ref="I90:I91"/>
    <mergeCell ref="J90:J91"/>
    <mergeCell ref="J92:J97"/>
    <mergeCell ref="I92:I97"/>
    <mergeCell ref="A79:J79"/>
    <mergeCell ref="C75:C76"/>
    <mergeCell ref="C77:C78"/>
    <mergeCell ref="F92:F97"/>
    <mergeCell ref="H80:H87"/>
    <mergeCell ref="I80:I87"/>
    <mergeCell ref="A89:J89"/>
    <mergeCell ref="I54:I61"/>
    <mergeCell ref="J54:J61"/>
    <mergeCell ref="A66:J66"/>
    <mergeCell ref="E67:E74"/>
    <mergeCell ref="A607:E607"/>
    <mergeCell ref="A605:E605"/>
    <mergeCell ref="F603:F604"/>
    <mergeCell ref="C62:C63"/>
    <mergeCell ref="D62:D63"/>
    <mergeCell ref="E62:E63"/>
    <mergeCell ref="F62:F63"/>
    <mergeCell ref="F54:F61"/>
    <mergeCell ref="F64:F65"/>
    <mergeCell ref="E134:E136"/>
    <mergeCell ref="F134:F136"/>
    <mergeCell ref="E142:E147"/>
    <mergeCell ref="A154:J154"/>
    <mergeCell ref="E155:E162"/>
    <mergeCell ref="H155:H162"/>
    <mergeCell ref="I155:I162"/>
    <mergeCell ref="J155:J162"/>
    <mergeCell ref="C163:C164"/>
    <mergeCell ref="D163:D164"/>
    <mergeCell ref="E163:E164"/>
    <mergeCell ref="F163:F164"/>
    <mergeCell ref="A165:J165"/>
    <mergeCell ref="E166:E167"/>
    <mergeCell ref="F166:F167"/>
  </mergeCells>
  <printOptions verticalCentered="1" headings="1"/>
  <pageMargins left="0" right="0" top="0" bottom="0.15748031496062992" header="0" footer="0"/>
  <pageSetup paperSize="9" scale="89" orientation="landscape" r:id="rId1"/>
  <rowBreaks count="7" manualBreakCount="7">
    <brk id="88" max="13" man="1"/>
    <brk id="136" max="13" man="1"/>
    <brk id="167" max="13" man="1"/>
    <brk id="227" max="13" man="1"/>
    <brk id="398" max="13" man="1"/>
    <brk id="517" max="13" man="1"/>
    <brk id="636" max="13" man="1"/>
  </rowBreaks>
  <colBreaks count="1" manualBreakCount="1">
    <brk id="10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Гирлянды Нить</vt:lpstr>
      <vt:lpstr>'Гирлянды Нить'!Область_печати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 А. Пятиков</dc:creator>
  <cp:lastModifiedBy>Boss</cp:lastModifiedBy>
  <cp:lastPrinted>2017-11-16T07:54:22Z</cp:lastPrinted>
  <dcterms:created xsi:type="dcterms:W3CDTF">2011-09-06T06:09:45Z</dcterms:created>
  <dcterms:modified xsi:type="dcterms:W3CDTF">2017-11-16T09:36:17Z</dcterms:modified>
</cp:coreProperties>
</file>