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90" tabRatio="790" activeTab="4"/>
  </bookViews>
  <sheets>
    <sheet name="Презентация" sheetId="1" r:id="rId1"/>
    <sheet name="Шпон дуб_шпон укр_пиленный шпон" sheetId="2" r:id="rId2"/>
    <sheet name="шпон импорт корни" sheetId="3" r:id="rId3"/>
    <sheet name="кромка_дублированный шпон" sheetId="4" r:id="rId4"/>
    <sheet name="Шпонир. плиты ДСП, МДФ, фанера." sheetId="5" r:id="rId5"/>
    <sheet name="Блокбоард, гибкие Сейба и МДФ" sheetId="6" r:id="rId6"/>
    <sheet name="Шпонированные профиля" sheetId="7" r:id="rId7"/>
    <sheet name="Гумирка_нитка" sheetId="8" r:id="rId8"/>
    <sheet name="Деревянные решетки" sheetId="9" r:id="rId9"/>
    <sheet name="Мебельный щит" sheetId="10" r:id="rId10"/>
  </sheets>
  <definedNames>
    <definedName name="OLE_LINK1" localSheetId="5">'Блокбоард, гибкие Сейба и МДФ'!#REF!</definedName>
    <definedName name="_xlnm.Print_Area" localSheetId="5">'Блокбоард, гибкие Сейба и МДФ'!$A$1:$J$43</definedName>
    <definedName name="_xlnm.Print_Area" localSheetId="7">'Гумирка_нитка'!$A$1:$O$30</definedName>
    <definedName name="_xlnm.Print_Area" localSheetId="3">'кромка_дублированный шпон'!$A$1:$G$44</definedName>
    <definedName name="_xlnm.Print_Area" localSheetId="1">'Шпон дуб_шпон укр_пиленный шпон'!$A$1:$G$68</definedName>
    <definedName name="_xlnm.Print_Area" localSheetId="2">'шпон импорт корни'!$A$1:$G$58</definedName>
    <definedName name="_xlnm.Print_Area" localSheetId="4">'Шпонир. плиты ДСП, МДФ, фанера.'!$A$1:$J$61</definedName>
    <definedName name="_xlnm.Print_Area" localSheetId="6">'Шпонированные профиля'!$A$1:$K$34</definedName>
  </definedNames>
  <calcPr fullCalcOnLoad="1"/>
</workbook>
</file>

<file path=xl/sharedStrings.xml><?xml version="1.0" encoding="utf-8"?>
<sst xmlns="http://schemas.openxmlformats.org/spreadsheetml/2006/main" count="894" uniqueCount="345">
  <si>
    <t>древесина</t>
  </si>
  <si>
    <t>толщина мм</t>
  </si>
  <si>
    <t>сорт</t>
  </si>
  <si>
    <t>длина / ширина</t>
  </si>
  <si>
    <t>2,10 м + / 12 см +</t>
  </si>
  <si>
    <t>АВ</t>
  </si>
  <si>
    <t>2,10 м + / 10 см +</t>
  </si>
  <si>
    <t>В</t>
  </si>
  <si>
    <t>Анегри</t>
  </si>
  <si>
    <t>Берёза</t>
  </si>
  <si>
    <t>Кото</t>
  </si>
  <si>
    <t>Макоре</t>
  </si>
  <si>
    <t>Орех амер.</t>
  </si>
  <si>
    <t>1,00 – 2,00 / 10 см+</t>
  </si>
  <si>
    <t>Сосна амер.</t>
  </si>
  <si>
    <t>0,60 м + / 10 см +</t>
  </si>
  <si>
    <t>Сапели Помели</t>
  </si>
  <si>
    <t>Тополь очковый кап</t>
  </si>
  <si>
    <t>м2</t>
  </si>
  <si>
    <t>лист</t>
  </si>
  <si>
    <t>Клён американский корень</t>
  </si>
  <si>
    <t>Ясень белый корень</t>
  </si>
  <si>
    <t>розница</t>
  </si>
  <si>
    <t>х</t>
  </si>
  <si>
    <t>размер</t>
  </si>
  <si>
    <t>толщина**</t>
  </si>
  <si>
    <t>ДСП плиты, облицованные натуральным шпоном с двух сторон</t>
  </si>
  <si>
    <t>19 мм</t>
  </si>
  <si>
    <t>Дуб Acom/B</t>
  </si>
  <si>
    <t>Ясень Белый Acom/B</t>
  </si>
  <si>
    <t>9 мм</t>
  </si>
  <si>
    <t>МДФ плиты облицованные натуральным шпоном с двух сторон</t>
  </si>
  <si>
    <t>4 мм</t>
  </si>
  <si>
    <t>10 мм</t>
  </si>
  <si>
    <t>** Под заказ толщины 11; 13; 16; 17; 23; 26; 31; 39 мм и шпон разных пород древесины</t>
  </si>
  <si>
    <t>толщина</t>
  </si>
  <si>
    <t>Бук A/В</t>
  </si>
  <si>
    <t>Дуб A/B</t>
  </si>
  <si>
    <t>толщина*</t>
  </si>
  <si>
    <t>ПЛИТЫ МДФ С ПРОРЕЗЯМИ (пр-во Испания)</t>
  </si>
  <si>
    <t>8 мм</t>
  </si>
  <si>
    <t>Палисандр Сантос</t>
  </si>
  <si>
    <r>
      <t xml:space="preserve">импортный </t>
    </r>
    <r>
      <rPr>
        <sz val="11.5"/>
        <rFont val="Arial"/>
        <family val="2"/>
      </rPr>
      <t>дуб, ольха, сосна, ясень, бук, черешня, вишня, клён,</t>
    </r>
  </si>
  <si>
    <t>кото,макоре, сапели, орех,  анегри, берёза ......</t>
  </si>
  <si>
    <t>Шпон пиленный натуральный</t>
  </si>
  <si>
    <t>дуб, сосна, ясень, бук, клён, ольха, граб ……</t>
  </si>
  <si>
    <t>Шпон корни и капы, эксклюзивный шпон</t>
  </si>
  <si>
    <t>орех, дуб, ясень, вавона, мадрона, клён,  очковый тополь,</t>
  </si>
  <si>
    <t xml:space="preserve"> палисандр сантос, клён сикамора  ……</t>
  </si>
  <si>
    <t>Гумирка - клеевая гуммированная лента</t>
  </si>
  <si>
    <r>
      <t xml:space="preserve">Нить термоклеевая </t>
    </r>
    <r>
      <rPr>
        <sz val="11.5"/>
        <rFont val="Arial"/>
        <family val="2"/>
      </rPr>
      <t xml:space="preserve">прочные и клейкие </t>
    </r>
    <r>
      <rPr>
        <b/>
        <sz val="11.5"/>
        <rFont val="Arial"/>
        <family val="2"/>
      </rPr>
      <t>для соединения</t>
    </r>
  </si>
  <si>
    <t>листов шпона</t>
  </si>
  <si>
    <r>
      <t xml:space="preserve">шпон </t>
    </r>
    <r>
      <rPr>
        <b/>
        <sz val="11.5"/>
        <rFont val="Arial"/>
        <family val="2"/>
      </rPr>
      <t>отделка торцов</t>
    </r>
    <r>
      <rPr>
        <sz val="11.5"/>
        <rFont val="Arial"/>
        <family val="2"/>
      </rPr>
      <t xml:space="preserve"> фанерованных плит и дверей шпоном,</t>
    </r>
  </si>
  <si>
    <r>
      <t xml:space="preserve">cрощенным по длине и намотаным в рулон, с </t>
    </r>
    <r>
      <rPr>
        <b/>
        <sz val="11.5"/>
        <rFont val="Arial"/>
        <family val="2"/>
      </rPr>
      <t>шлифованным</t>
    </r>
  </si>
  <si>
    <t>внешним слоем</t>
  </si>
  <si>
    <t>Шпонированные плиты ДСП, МДФ, ДВП, фанера,</t>
  </si>
  <si>
    <t>дуб, ясень, бук, ольха, орех, черешня ……</t>
  </si>
  <si>
    <r>
      <t xml:space="preserve">Шпонированные МДФ профиля </t>
    </r>
    <r>
      <rPr>
        <sz val="11.5"/>
        <rFont val="Arial"/>
        <family val="2"/>
      </rPr>
      <t>дуб, ясень</t>
    </r>
  </si>
  <si>
    <r>
      <t xml:space="preserve">рамочный  </t>
    </r>
    <r>
      <rPr>
        <sz val="11.5"/>
        <rFont val="Arial"/>
        <family val="2"/>
      </rPr>
      <t>для изготовления мебельных фасадов</t>
    </r>
    <r>
      <rPr>
        <b/>
        <sz val="13.5"/>
        <color indexed="62"/>
        <rFont val="Arial"/>
        <family val="2"/>
      </rPr>
      <t xml:space="preserve"> </t>
    </r>
  </si>
  <si>
    <r>
      <t xml:space="preserve">Клей класс водостойкости D2, 3, 4, </t>
    </r>
    <r>
      <rPr>
        <sz val="11.5"/>
        <rFont val="Arial"/>
        <family val="2"/>
      </rPr>
      <t xml:space="preserve">, </t>
    </r>
    <r>
      <rPr>
        <b/>
        <sz val="11.5"/>
        <rFont val="Arial"/>
        <family val="2"/>
      </rPr>
      <t>широко применяется</t>
    </r>
  </si>
  <si>
    <r>
      <t xml:space="preserve"> для склеивания </t>
    </r>
    <r>
      <rPr>
        <sz val="11.5"/>
        <rFont val="Arial"/>
        <family val="2"/>
      </rPr>
      <t>– твёрдая и мягкая древесина, оконный брус,</t>
    </r>
  </si>
  <si>
    <t>напольные панели, ДСП, МДФ, фанеры и другие материалы</t>
  </si>
  <si>
    <t xml:space="preserve">Сейба гибкая фанера, МДФ плиты с прорезями </t>
  </si>
  <si>
    <t>для изготовления гнутых конструкций и фасадов</t>
  </si>
  <si>
    <t>Более детальная информация на нашем сайте http://www.baykal.com.ua</t>
  </si>
  <si>
    <t>Предлагаем производителям мебели, панелей, дверей и комплектующих из натуральной древесины:</t>
  </si>
  <si>
    <t>Мебельный карниз</t>
  </si>
  <si>
    <t>ШПОН СТРОГАННЫЙ (импорт)</t>
  </si>
  <si>
    <t>Сапели</t>
  </si>
  <si>
    <t>Клён Сикамора</t>
  </si>
  <si>
    <t xml:space="preserve">    </t>
  </si>
  <si>
    <t>ФАНЕРА ГИБКАЯ СЕЙБА (Испания)</t>
  </si>
  <si>
    <t>МЕБЕЛЬНЫЙ СОСНОВЫЙ ЩИТ, облицованный лущеным шпоном берёзы с двух сторон а также шпонированный строганным шпоном дуба, ясеня, ольхи (пр-во Польша)</t>
  </si>
  <si>
    <t>Шпон облицовка, сорт</t>
  </si>
  <si>
    <t>длина м</t>
  </si>
  <si>
    <t>ширина м</t>
  </si>
  <si>
    <t>ШПОН СТРОГАННЫЙ ЭКСКЛЮЗИВНЫЙ, КОРНИ / КАПЫ</t>
  </si>
  <si>
    <t>*Цены на данный вид шпона ориентировочные</t>
  </si>
  <si>
    <t>А</t>
  </si>
  <si>
    <t>0,80-2,00 / 10 см +</t>
  </si>
  <si>
    <t>2,10 м + / 9 см +</t>
  </si>
  <si>
    <t>ВС</t>
  </si>
  <si>
    <t>2,10 м +/ 10 см +</t>
  </si>
  <si>
    <t>ШПОН СТРОГАННЫЙ ДР. ПОРОДЫ (Украина)</t>
  </si>
  <si>
    <t>Ольха</t>
  </si>
  <si>
    <t>0,80-2,80 м / 10 см +</t>
  </si>
  <si>
    <t>Сосна</t>
  </si>
  <si>
    <t>0,80-2,80 / 10 см +</t>
  </si>
  <si>
    <t>Ясень цветной</t>
  </si>
  <si>
    <t>Клён</t>
  </si>
  <si>
    <t>ШПОН ПИЛЕННЫЙ (ЛАМЕЛЬ) (Украина)</t>
  </si>
  <si>
    <r>
      <t>В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–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плотный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отличный  недорогой шпон (цена/качество), широкого применения.</t>
    </r>
  </si>
  <si>
    <t>ГУММИРОВАННАЯ КЛЕЙКАЯ ЛЕНТА</t>
  </si>
  <si>
    <t>ТЕРМОКЛЕЕВАЯ НИТЬ</t>
  </si>
  <si>
    <r>
      <t xml:space="preserve">Производитель: </t>
    </r>
    <r>
      <rPr>
        <b/>
        <i/>
        <sz val="14"/>
        <color indexed="18"/>
        <rFont val="Arial"/>
        <family val="2"/>
      </rPr>
      <t>Schümann, Германия</t>
    </r>
  </si>
  <si>
    <t>Гуммированная лента</t>
  </si>
  <si>
    <t>Термоклеевая нити</t>
  </si>
  <si>
    <t>от 1 ящика</t>
  </si>
  <si>
    <t xml:space="preserve">        кг</t>
  </si>
  <si>
    <t xml:space="preserve">        шт.</t>
  </si>
  <si>
    <t>Sifa 910 NH Baj**</t>
  </si>
  <si>
    <t>Sifa 921 LH Baj***</t>
  </si>
  <si>
    <t>Sifa Handspools H11</t>
  </si>
  <si>
    <t xml:space="preserve">   *В 1–ой упаковке гуммированной ленты 30 рулонов (60 рулонов ширина 10 мм)</t>
  </si>
  <si>
    <t xml:space="preserve"> **В катушке приблизительно 1,40 кг нитки, цена на эти марки нитки указана за 1 кг</t>
  </si>
  <si>
    <t>***В катушке приблизительно 1,85 кг нитки, цена на эти марки нитки указана за 1 кг</t>
  </si>
  <si>
    <t>шт.</t>
  </si>
  <si>
    <t>упаковка</t>
  </si>
  <si>
    <t>основа</t>
  </si>
  <si>
    <t>ширина</t>
  </si>
  <si>
    <t>флис</t>
  </si>
  <si>
    <t>22 и 44 мм</t>
  </si>
  <si>
    <t>флис + клей</t>
  </si>
  <si>
    <t>0,27 - 0,33</t>
  </si>
  <si>
    <t>до 300 мм</t>
  </si>
  <si>
    <t>1 м2 = 22,73 м.п. - кромка 44 мм.</t>
  </si>
  <si>
    <t>1 м2 = 45.45 м.п. - кромка 22 мм.</t>
  </si>
  <si>
    <t>ДУБЛИРОВАННЫЙ ШПОН* для укутывания профилей шлифованный в рулонах (Украина)</t>
  </si>
  <si>
    <t>ШПОНИРОВАННЫЙ РАМОЧНЫЙ ПРОФИЛЬ МДФ,  ДЛЯ ИЗГОТОВЛЕНИЯ МЕБЕЛЬНЫХ ФАСАДОВ</t>
  </si>
  <si>
    <t>(натуральный шпон дуб, ясень)</t>
  </si>
  <si>
    <t>Продукция</t>
  </si>
  <si>
    <t>код</t>
  </si>
  <si>
    <t>Разрез, р-р мм</t>
  </si>
  <si>
    <t>м/п</t>
  </si>
  <si>
    <t>Берёза Карельская</t>
  </si>
  <si>
    <t>Бубинго Кеванзинго</t>
  </si>
  <si>
    <t>Черешня европ.</t>
  </si>
  <si>
    <t>Вишня амер.</t>
  </si>
  <si>
    <t>Бук</t>
  </si>
  <si>
    <t>O11</t>
  </si>
  <si>
    <t>наименование</t>
  </si>
  <si>
    <t>Накладка</t>
  </si>
  <si>
    <t xml:space="preserve">                                  55х10х2800 мм</t>
  </si>
  <si>
    <t>Кол-во шт. в упаковке/м.п./кг</t>
  </si>
  <si>
    <t>22/61,6/22,4</t>
  </si>
  <si>
    <t>О21</t>
  </si>
  <si>
    <t xml:space="preserve">                                  55х22х2800 мм</t>
  </si>
  <si>
    <t>10/28/21,6</t>
  </si>
  <si>
    <t>О19</t>
  </si>
  <si>
    <t xml:space="preserve">                                  60х22х2800 мм</t>
  </si>
  <si>
    <t>10/28/22,7</t>
  </si>
  <si>
    <t>О23</t>
  </si>
  <si>
    <t>10/28/24,1</t>
  </si>
  <si>
    <t>О24|О24к</t>
  </si>
  <si>
    <t>10/28/24,3</t>
  </si>
  <si>
    <t xml:space="preserve">                                  65х22х2800 мм</t>
  </si>
  <si>
    <t>О27</t>
  </si>
  <si>
    <t xml:space="preserve">                                  55х25х2800 мм</t>
  </si>
  <si>
    <t>9/25,2/21,6</t>
  </si>
  <si>
    <t>О16</t>
  </si>
  <si>
    <t xml:space="preserve">                                  70х18х2800 мм</t>
  </si>
  <si>
    <t>9/25,2/23,4</t>
  </si>
  <si>
    <t>О22</t>
  </si>
  <si>
    <t xml:space="preserve">                                  70х22х2800 мм</t>
  </si>
  <si>
    <t>9/25,2/28,5</t>
  </si>
  <si>
    <t>Карниз</t>
  </si>
  <si>
    <t>О29</t>
  </si>
  <si>
    <t>6/16,8/17,7</t>
  </si>
  <si>
    <t xml:space="preserve">                                100х25х2800 мм</t>
  </si>
  <si>
    <t>О29 R300</t>
  </si>
  <si>
    <t xml:space="preserve">                                R 300 мм</t>
  </si>
  <si>
    <t>О30</t>
  </si>
  <si>
    <t>Декоративный уголок</t>
  </si>
  <si>
    <t xml:space="preserve">                                54х3х2800 мм</t>
  </si>
  <si>
    <t>56/156,8/22,2</t>
  </si>
  <si>
    <t>О31</t>
  </si>
  <si>
    <t>Стеновая панель</t>
  </si>
  <si>
    <t xml:space="preserve">                                225х6х2800 мм</t>
  </si>
  <si>
    <t>О32</t>
  </si>
  <si>
    <t>Плинтус</t>
  </si>
  <si>
    <t xml:space="preserve">                                80х21х2800 мм</t>
  </si>
  <si>
    <t>12/33,6/21,9</t>
  </si>
  <si>
    <t>8/122,4/25,1</t>
  </si>
  <si>
    <t>О33</t>
  </si>
  <si>
    <t xml:space="preserve">                                110х16х2800 мм</t>
  </si>
  <si>
    <t>8/22,4/22,8</t>
  </si>
  <si>
    <t>Скидка от 5 упаковок - 5%, от 10 упаковок - 10%.</t>
  </si>
  <si>
    <t>ШПОНИРОВАННЫЕ МЕБЕЛЬНЫЙ КАРНИЗЫ И УГОЛКИ, ПЛИНТУСА, СТЕНОВЫЕ ПАНЕЛИ</t>
  </si>
  <si>
    <t>Рамочный профиль*</t>
  </si>
  <si>
    <t>*Паз 4,2 мм ширина, 9,4 мм глубина.</t>
  </si>
  <si>
    <t>Дуб</t>
  </si>
  <si>
    <r>
      <t>АВ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-  отборный шпон одного цвета без пороков древесины для ответственных лицевых поверхностей.</t>
    </r>
  </si>
  <si>
    <t>Карниз радиусный элеменn</t>
  </si>
  <si>
    <t>Амбойна корень</t>
  </si>
  <si>
    <t>Вавона корень</t>
  </si>
  <si>
    <t>Ильм (Вяз) корень</t>
  </si>
  <si>
    <t>Мадрона корень</t>
  </si>
  <si>
    <t>Мирт корень</t>
  </si>
  <si>
    <t>Орех американский корень</t>
  </si>
  <si>
    <t>Ясень оливковый корень</t>
  </si>
  <si>
    <t>От 10 листов скидка 5%</t>
  </si>
  <si>
    <t>0,80-3,00 м / 10 см +</t>
  </si>
  <si>
    <t>Ольха A/B</t>
  </si>
  <si>
    <t>* расстояние между стыками от 0,40 м до 2 м</t>
  </si>
  <si>
    <t>КРОМКА ИЗ ШПОНА* шлифованная в рулонах на флисе (Украина)</t>
  </si>
  <si>
    <t>0,80-2,00 м / 10 см +</t>
  </si>
  <si>
    <t>Черешня</t>
  </si>
  <si>
    <t>Орех ам. А/В</t>
  </si>
  <si>
    <t xml:space="preserve">Ясень белый европ. </t>
  </si>
  <si>
    <t>0,70 - 1,60 м / 10 см +</t>
  </si>
  <si>
    <t>AВ/B</t>
  </si>
  <si>
    <t>Шпон на подкложку</t>
  </si>
  <si>
    <t>А red</t>
  </si>
  <si>
    <t>В red</t>
  </si>
  <si>
    <t>AB</t>
  </si>
  <si>
    <t>Ясень, клён, ольха, сосна</t>
  </si>
  <si>
    <t>17 мм</t>
  </si>
  <si>
    <t>www.veneer-by.com</t>
  </si>
  <si>
    <t xml:space="preserve">моб. +375 296 26 77 47  </t>
  </si>
  <si>
    <t xml:space="preserve">г. Молодечно, ул. Либаво-Роменская, 158                                                  </t>
  </si>
  <si>
    <t>e-mail: info@veneer-by.com</t>
  </si>
  <si>
    <t xml:space="preserve">222310, Республика Беларусь,                                                                           </t>
  </si>
  <si>
    <t>моб. +375 296 25 77 47</t>
  </si>
  <si>
    <t>т./ф. +375 176 77 03 73</t>
  </si>
  <si>
    <t xml:space="preserve">                                                                       </t>
  </si>
  <si>
    <t xml:space="preserve">Veneer-By / veneer in Belorusiya                                                                                </t>
  </si>
  <si>
    <t xml:space="preserve">                        e-mail: info@veneer-by.com</t>
  </si>
  <si>
    <t xml:space="preserve">  моб. +375 296 26 77 47  </t>
  </si>
  <si>
    <t>АВ/В</t>
  </si>
  <si>
    <t>шпон и качество</t>
  </si>
  <si>
    <t>Фанера береза ФСФ, облицованная натуральным шпоном с двух сторон</t>
  </si>
  <si>
    <t>5 мм</t>
  </si>
  <si>
    <t>16 мм</t>
  </si>
  <si>
    <t>* Под заказ толщина 22; 25; 28; 32 и 40 мм</t>
  </si>
  <si>
    <t>Дуб, Бук, Ольха, Ясень цв.</t>
  </si>
  <si>
    <t>Ясень бел., Клен</t>
  </si>
  <si>
    <t>Ясень цв., Ясень бел., Ольха</t>
  </si>
  <si>
    <t>КРОМКА ИЗ ШПОНА в рулонах толстая многослойная (Украина)</t>
  </si>
  <si>
    <t>Дуб, Ясень Цветной, Ольха, Бук</t>
  </si>
  <si>
    <t>Ясень Белый, Клен</t>
  </si>
  <si>
    <t xml:space="preserve">Кромка натуральная из шпона/Дублированный </t>
  </si>
  <si>
    <r>
      <t xml:space="preserve">Центральный офис: </t>
    </r>
    <r>
      <rPr>
        <sz val="13.5"/>
        <rFont val="Arial"/>
        <family val="2"/>
      </rPr>
      <t>02081, Украина, г. Киев, Днепровская набережная, 17-Е</t>
    </r>
  </si>
  <si>
    <t>Венеер-Бай / шпон в Беларуси</t>
  </si>
  <si>
    <t>Тел/ф.  +38044 492 32 77/76; моб. +38067 445 78 06 ; +38067 502 52 20. (viber, WhatsApp)</t>
  </si>
  <si>
    <t>Столярная плита (блокбоард), облегченная фанера</t>
  </si>
  <si>
    <t xml:space="preserve"> моб. +375 296 26 77 47  </t>
  </si>
  <si>
    <t>6 мм</t>
  </si>
  <si>
    <t>2,20 м + / 9 - 11 см</t>
  </si>
  <si>
    <t xml:space="preserve">ШПОН СТРОГАННЫЙ ДУБ (Украина)                                                  </t>
  </si>
  <si>
    <t>Курс BYN за 1 евро</t>
  </si>
  <si>
    <r>
      <t>цена BYN /м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 xml:space="preserve">с НДС </t>
    </r>
  </si>
  <si>
    <t>цена евро /м2 с НДС (справочно)</t>
  </si>
  <si>
    <t>Цены указаны справочно в евро с учётом НДС со склада в Молодечно</t>
  </si>
  <si>
    <r>
      <t>цена BYN /м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с НДС </t>
    </r>
  </si>
  <si>
    <t>цена от евро /м2 с НДС (справочно)</t>
  </si>
  <si>
    <r>
      <t>цена от BYN /м</t>
    </r>
    <r>
      <rPr>
        <b/>
        <vertAlign val="superscript"/>
        <sz val="10"/>
        <rFont val="Arial"/>
        <family val="2"/>
      </rPr>
      <t xml:space="preserve">2 </t>
    </r>
    <r>
      <rPr>
        <b/>
        <sz val="10"/>
        <rFont val="Arial"/>
        <family val="2"/>
      </rPr>
      <t xml:space="preserve">с НДС </t>
    </r>
  </si>
  <si>
    <t>цена в евро/м2 с НДС (справочно)</t>
  </si>
  <si>
    <t>цена в BYN/м2 с НДС</t>
  </si>
  <si>
    <t xml:space="preserve">цена в евро/м2 с НДС (справочно) </t>
  </si>
  <si>
    <t>Цены указаны ориентировочно в евро с учётом НДС со склада в Молодечно</t>
  </si>
  <si>
    <t>ШПОНИРОВАННЫЕ ПЛИТЫ  ДСП, МДФ И ФАНЕРА (пр.-во LOSAN и Украина) НАТУРАЛЬНЫЙ ШПОН ДУБ, ЯСЕНЬ, ОЛЬХА, БУК**</t>
  </si>
  <si>
    <t>x</t>
  </si>
  <si>
    <t xml:space="preserve">Шпон строганный натуральный украинский и </t>
  </si>
  <si>
    <t>11 мм</t>
  </si>
  <si>
    <t>Бук Acom/B</t>
  </si>
  <si>
    <t>МДФ плита сырая облегченная</t>
  </si>
  <si>
    <t>22 мм</t>
  </si>
  <si>
    <t>МДФ</t>
  </si>
  <si>
    <t>200 м/п, коричневая, 60+20 г, шир. 20 мм</t>
  </si>
  <si>
    <t>200 м/п, коричневая, 60+20 г, шир. 20 мм с перфорацией</t>
  </si>
  <si>
    <t>Ясень Белый A com/B</t>
  </si>
  <si>
    <t>7 мм</t>
  </si>
  <si>
    <t>13 мм</t>
  </si>
  <si>
    <t>25 мм</t>
  </si>
  <si>
    <t>Ольха Acom/B</t>
  </si>
  <si>
    <t>40 мм</t>
  </si>
  <si>
    <t>Ятоба</t>
  </si>
  <si>
    <r>
      <t>ВС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–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>не дорогой шпон для изделий под покраску/тонировку или для внутренних/невидимых поверхностей.</t>
    </r>
  </si>
  <si>
    <t>Дуб сучки*</t>
  </si>
  <si>
    <t>Ясень цветной сучки*</t>
  </si>
  <si>
    <t>* Изгштовлена в Украине</t>
  </si>
  <si>
    <t>Орех европейский</t>
  </si>
  <si>
    <t>0,80-2,00/10 см +</t>
  </si>
  <si>
    <r>
      <t>Представительство:</t>
    </r>
    <r>
      <rPr>
        <sz val="13.5"/>
        <rFont val="Arial"/>
        <family val="2"/>
      </rPr>
      <t xml:space="preserve"> 222310, Республика Беларусь, г. Молодечно, ул. Либаво-Роменская, 158, т./ф.+375 176 77 03 73; директор Дмитрий Финский раб. +375 176 52 10 10 моб. +375 296 26 77 47; менеджер Иван Абрамович моб. +375 296 25 77 47, менеджер Виталий Финский моб. +375 447 53 70 23</t>
    </r>
  </si>
  <si>
    <t>дир. +375 176 52 10 10</t>
  </si>
  <si>
    <t xml:space="preserve">моб. +375 447 53 70 23  </t>
  </si>
  <si>
    <t>e-mail; info@veneer-by.com</t>
  </si>
  <si>
    <t>Ясень Белый, Ольха, Бук  Acom/B</t>
  </si>
  <si>
    <t>3 мм</t>
  </si>
  <si>
    <t>Орех ам., Черешня евр./ам.</t>
  </si>
  <si>
    <t>2.10 м + / 9 см +</t>
  </si>
  <si>
    <t>0,50-2.00 м / 9 см +</t>
  </si>
  <si>
    <t>2,10 м +/ 9+ см +</t>
  </si>
  <si>
    <t>0,80-2,00 м / 9 см +</t>
  </si>
  <si>
    <t>2,20 м + / 9-11 см</t>
  </si>
  <si>
    <t>2,10 м + / 8 см +</t>
  </si>
  <si>
    <t>0,50-2,00 / 9 см +</t>
  </si>
  <si>
    <t>** Под заказ толщина 6,5; 7; 9; 12; 16 мм</t>
  </si>
  <si>
    <t>ДЕРЕВЯННЫЕ РЕШЕТКИ</t>
  </si>
  <si>
    <t>Артикул</t>
  </si>
  <si>
    <t>Описание</t>
  </si>
  <si>
    <t>Изображение</t>
  </si>
  <si>
    <t>Порода</t>
  </si>
  <si>
    <t>Цена за шт. с НДС</t>
  </si>
  <si>
    <t>Цена опт с НДС (от 10 шт)</t>
  </si>
  <si>
    <t>BYN</t>
  </si>
  <si>
    <t>1P</t>
  </si>
  <si>
    <t xml:space="preserve">                   р-р 1200х620 мм</t>
  </si>
  <si>
    <t>плоская кромка</t>
  </si>
  <si>
    <t>ромб 60°</t>
  </si>
  <si>
    <t>ламель 15 х 2.5 мм</t>
  </si>
  <si>
    <t>Ясень</t>
  </si>
  <si>
    <t>ячейка 17х17 мм</t>
  </si>
  <si>
    <t>1R</t>
  </si>
  <si>
    <t>р-р 1200х620 мм</t>
  </si>
  <si>
    <t>круглая кромка</t>
  </si>
  <si>
    <t>3P</t>
  </si>
  <si>
    <t>квадрат 45°</t>
  </si>
  <si>
    <t>ламель 10 х 2.5 мм</t>
  </si>
  <si>
    <t>ячейка 10 х 10 мм</t>
  </si>
  <si>
    <t>3R</t>
  </si>
  <si>
    <t>квадрат  45°</t>
  </si>
  <si>
    <t>4P</t>
  </si>
  <si>
    <t>ламель 11 х 2.5 мм</t>
  </si>
  <si>
    <t>ячейка 15 х 15 мм</t>
  </si>
  <si>
    <t>4R</t>
  </si>
  <si>
    <t>5P</t>
  </si>
  <si>
    <t>5R</t>
  </si>
  <si>
    <t>6.2P</t>
  </si>
  <si>
    <t>Ольхв</t>
  </si>
  <si>
    <t>квадрат горизонталь</t>
  </si>
  <si>
    <t>ячейка 12 х 12 мм</t>
  </si>
  <si>
    <t>6.2R</t>
  </si>
  <si>
    <t>квадрат  горизонталь</t>
  </si>
  <si>
    <t>8P</t>
  </si>
  <si>
    <t>8R</t>
  </si>
  <si>
    <t>1S</t>
  </si>
  <si>
    <t>фрезерованная "паз в паз"</t>
  </si>
  <si>
    <t>плоская кромка р-р 1420х700 мм</t>
  </si>
  <si>
    <t>ламель 15х 5.9 мм</t>
  </si>
  <si>
    <t>Рещётки фрезерованные "паз в паз" формат 1420х700 мм:</t>
  </si>
  <si>
    <r>
      <rPr>
        <b/>
        <sz val="12"/>
        <color indexed="8"/>
        <rFont val="Calibri"/>
        <family val="2"/>
      </rPr>
      <t>2S</t>
    </r>
    <r>
      <rPr>
        <b/>
        <sz val="11"/>
        <color indexed="8"/>
        <rFont val="Calibri"/>
        <family val="2"/>
      </rPr>
      <t xml:space="preserve"> (ламель 10 мм, ячейка 10 х 10 мм, квадрат горизонталь) - 72,66 / м. кв. .(65,39 евро / м. кв. от 10 м кв.)</t>
    </r>
  </si>
  <si>
    <r>
      <rPr>
        <b/>
        <sz val="12"/>
        <color indexed="8"/>
        <rFont val="Calibri"/>
        <family val="2"/>
      </rPr>
      <t>3S</t>
    </r>
    <r>
      <rPr>
        <b/>
        <sz val="11"/>
        <color indexed="8"/>
        <rFont val="Calibri"/>
        <family val="2"/>
      </rPr>
      <t xml:space="preserve"> (ламель 5 мм, ячейка 5 х 5 мм, квадрат горизонталь) - 98,44 евро/ м. кв. .(88,59 евро / м. кв. от 10 м кв.)</t>
    </r>
  </si>
  <si>
    <t>евро (справочно)</t>
  </si>
  <si>
    <t>Порода, сорт</t>
  </si>
  <si>
    <t>МЕБЕЛЬНЫЙ ЩИТ ДУБ, сращенные ламели, влажность 8-9%</t>
  </si>
  <si>
    <t>18 мм</t>
  </si>
  <si>
    <t>38 мм</t>
  </si>
  <si>
    <r>
      <t>цена BYN /м</t>
    </r>
    <r>
      <rPr>
        <b/>
        <vertAlign val="superscript"/>
        <sz val="14"/>
        <rFont val="Arial"/>
        <family val="2"/>
      </rPr>
      <t xml:space="preserve">2 </t>
    </r>
    <r>
      <rPr>
        <b/>
        <sz val="14"/>
        <rFont val="Arial"/>
        <family val="2"/>
      </rPr>
      <t xml:space="preserve"> без НДС </t>
    </r>
  </si>
  <si>
    <t>цена в BYN/м2 без НДС</t>
  </si>
  <si>
    <t>ОПЛАТА В БЕЛОРУССКИХ РУБЛЯХ (курс ЕВРО СПРАВОЧНО 2,5руб)</t>
  </si>
  <si>
    <t>Цена за шт. без НДС</t>
  </si>
  <si>
    <t>Орех ам. Acom/B</t>
  </si>
  <si>
    <t>Берёза А/А</t>
  </si>
  <si>
    <t>Прайс лист 20/05/2019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</si>
</sst>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#,##0.00_₴"/>
    <numFmt numFmtId="194" formatCode="0.0000"/>
    <numFmt numFmtId="195" formatCode="#,##0.00&quot;р.&quot;"/>
  </numFmts>
  <fonts count="77">
    <font>
      <sz val="10"/>
      <name val="Arial"/>
      <family val="0"/>
    </font>
    <font>
      <b/>
      <sz val="12"/>
      <color indexed="1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sz val="13.5"/>
      <color indexed="18"/>
      <name val="Arial"/>
      <family val="2"/>
    </font>
    <font>
      <sz val="11.5"/>
      <name val="Arial"/>
      <family val="2"/>
    </font>
    <font>
      <b/>
      <sz val="13.5"/>
      <color indexed="56"/>
      <name val="Arial"/>
      <family val="2"/>
    </font>
    <font>
      <b/>
      <sz val="14"/>
      <color indexed="56"/>
      <name val="Arial"/>
      <family val="2"/>
    </font>
    <font>
      <b/>
      <i/>
      <sz val="14"/>
      <color indexed="18"/>
      <name val="Arial"/>
      <family val="2"/>
    </font>
    <font>
      <sz val="10.5"/>
      <color indexed="17"/>
      <name val="Arial"/>
      <family val="2"/>
    </font>
    <font>
      <b/>
      <sz val="13.5"/>
      <color indexed="17"/>
      <name val="Arial"/>
      <family val="2"/>
    </font>
    <font>
      <sz val="8"/>
      <color indexed="17"/>
      <name val="Arial"/>
      <family val="2"/>
    </font>
    <font>
      <b/>
      <sz val="13.5"/>
      <color indexed="62"/>
      <name val="Arial"/>
      <family val="2"/>
    </font>
    <font>
      <b/>
      <sz val="11.5"/>
      <name val="Arial"/>
      <family val="2"/>
    </font>
    <font>
      <b/>
      <sz val="11.5"/>
      <color indexed="62"/>
      <name val="Arial"/>
      <family val="2"/>
    </font>
    <font>
      <sz val="13.5"/>
      <name val="Arial"/>
      <family val="2"/>
    </font>
    <font>
      <b/>
      <sz val="13.5"/>
      <name val="Arial"/>
      <family val="2"/>
    </font>
    <font>
      <b/>
      <sz val="8"/>
      <color indexed="17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2"/>
      <color indexed="62"/>
      <name val="Arial"/>
      <family val="2"/>
    </font>
    <font>
      <sz val="10"/>
      <color indexed="62"/>
      <name val="Arial"/>
      <family val="2"/>
    </font>
    <font>
      <sz val="14"/>
      <color indexed="62"/>
      <name val="Arial"/>
      <family val="2"/>
    </font>
    <font>
      <b/>
      <sz val="14"/>
      <name val="Arial"/>
      <family val="2"/>
    </font>
    <font>
      <b/>
      <u val="single"/>
      <sz val="14"/>
      <color indexed="62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vertAlign val="superscript"/>
      <sz val="14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8"/>
      <name val="Arial"/>
      <family val="2"/>
    </font>
    <font>
      <b/>
      <sz val="14"/>
      <color indexed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6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1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 applyAlignment="1">
      <alignment horizontal="left" indent="3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19" fillId="0" borderId="0" xfId="42" applyAlignment="1" applyProtection="1">
      <alignment horizontal="justify"/>
      <protection/>
    </xf>
    <xf numFmtId="0" fontId="18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4" fontId="23" fillId="0" borderId="0" xfId="0" applyNumberFormat="1" applyFont="1" applyAlignment="1">
      <alignment/>
    </xf>
    <xf numFmtId="0" fontId="6" fillId="0" borderId="0" xfId="0" applyFont="1" applyBorder="1" applyAlignment="1">
      <alignment horizontal="center"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2" fontId="20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7" fillId="0" borderId="0" xfId="0" applyFont="1" applyAlignment="1">
      <alignment/>
    </xf>
    <xf numFmtId="0" fontId="2" fillId="0" borderId="0" xfId="0" applyFont="1" applyAlignment="1">
      <alignment/>
    </xf>
    <xf numFmtId="0" fontId="28" fillId="0" borderId="0" xfId="0" applyFont="1" applyAlignment="1">
      <alignment horizontal="justify"/>
    </xf>
    <xf numFmtId="0" fontId="20" fillId="0" borderId="0" xfId="0" applyFont="1" applyAlignment="1">
      <alignment/>
    </xf>
    <xf numFmtId="0" fontId="29" fillId="0" borderId="0" xfId="0" applyFont="1" applyAlignment="1">
      <alignment horizontal="left" indent="3"/>
    </xf>
    <xf numFmtId="0" fontId="2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2" fontId="26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37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34" fillId="0" borderId="0" xfId="42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2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wrapText="1"/>
    </xf>
    <xf numFmtId="2" fontId="2" fillId="32" borderId="14" xfId="0" applyNumberFormat="1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2" fontId="2" fillId="32" borderId="20" xfId="0" applyNumberFormat="1" applyFont="1" applyFill="1" applyBorder="1" applyAlignment="1">
      <alignment horizontal="center" wrapText="1"/>
    </xf>
    <xf numFmtId="0" fontId="32" fillId="33" borderId="22" xfId="0" applyFont="1" applyFill="1" applyBorder="1" applyAlignment="1">
      <alignment vertical="center"/>
    </xf>
    <xf numFmtId="0" fontId="32" fillId="33" borderId="23" xfId="0" applyFont="1" applyFill="1" applyBorder="1" applyAlignment="1">
      <alignment vertical="center"/>
    </xf>
    <xf numFmtId="0" fontId="32" fillId="33" borderId="23" xfId="0" applyFont="1" applyFill="1" applyBorder="1" applyAlignment="1">
      <alignment/>
    </xf>
    <xf numFmtId="0" fontId="32" fillId="33" borderId="24" xfId="0" applyFont="1" applyFill="1" applyBorder="1" applyAlignment="1">
      <alignment vertical="center"/>
    </xf>
    <xf numFmtId="0" fontId="32" fillId="33" borderId="0" xfId="0" applyFont="1" applyFill="1" applyBorder="1" applyAlignment="1">
      <alignment/>
    </xf>
    <xf numFmtId="0" fontId="32" fillId="33" borderId="24" xfId="42" applyFont="1" applyFill="1" applyBorder="1" applyAlignment="1" applyProtection="1">
      <alignment vertical="center"/>
      <protection/>
    </xf>
    <xf numFmtId="0" fontId="26" fillId="33" borderId="1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/>
    </xf>
    <xf numFmtId="0" fontId="26" fillId="33" borderId="10" xfId="0" applyFont="1" applyFill="1" applyBorder="1" applyAlignment="1">
      <alignment horizontal="center" wrapText="1"/>
    </xf>
    <xf numFmtId="0" fontId="26" fillId="33" borderId="25" xfId="0" applyFont="1" applyFill="1" applyBorder="1" applyAlignment="1">
      <alignment horizontal="center" wrapText="1"/>
    </xf>
    <xf numFmtId="0" fontId="26" fillId="33" borderId="26" xfId="0" applyFont="1" applyFill="1" applyBorder="1" applyAlignment="1">
      <alignment horizontal="center" wrapText="1"/>
    </xf>
    <xf numFmtId="0" fontId="26" fillId="33" borderId="27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vertical="center"/>
    </xf>
    <xf numFmtId="0" fontId="26" fillId="33" borderId="20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0" fontId="26" fillId="33" borderId="20" xfId="0" applyFont="1" applyFill="1" applyBorder="1" applyAlignment="1">
      <alignment wrapText="1"/>
    </xf>
    <xf numFmtId="0" fontId="26" fillId="33" borderId="18" xfId="0" applyFont="1" applyFill="1" applyBorder="1" applyAlignment="1">
      <alignment wrapText="1"/>
    </xf>
    <xf numFmtId="0" fontId="32" fillId="33" borderId="28" xfId="0" applyFont="1" applyFill="1" applyBorder="1" applyAlignment="1">
      <alignment/>
    </xf>
    <xf numFmtId="0" fontId="32" fillId="33" borderId="29" xfId="0" applyFont="1" applyFill="1" applyBorder="1" applyAlignment="1">
      <alignment/>
    </xf>
    <xf numFmtId="0" fontId="32" fillId="33" borderId="0" xfId="0" applyFont="1" applyFill="1" applyBorder="1" applyAlignment="1">
      <alignment horizontal="right"/>
    </xf>
    <xf numFmtId="2" fontId="2" fillId="32" borderId="17" xfId="0" applyNumberFormat="1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wrapText="1"/>
    </xf>
    <xf numFmtId="2" fontId="2" fillId="32" borderId="30" xfId="0" applyNumberFormat="1" applyFont="1" applyFill="1" applyBorder="1" applyAlignment="1">
      <alignment horizontal="center" vertical="center" wrapText="1"/>
    </xf>
    <xf numFmtId="2" fontId="2" fillId="32" borderId="31" xfId="0" applyNumberFormat="1" applyFont="1" applyFill="1" applyBorder="1" applyAlignment="1">
      <alignment horizontal="center" vertical="center" wrapText="1"/>
    </xf>
    <xf numFmtId="2" fontId="2" fillId="32" borderId="32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center" wrapText="1"/>
    </xf>
    <xf numFmtId="2" fontId="2" fillId="32" borderId="11" xfId="0" applyNumberFormat="1" applyFont="1" applyFill="1" applyBorder="1" applyAlignment="1">
      <alignment horizontal="center" vertical="center" wrapText="1"/>
    </xf>
    <xf numFmtId="2" fontId="2" fillId="32" borderId="13" xfId="0" applyNumberFormat="1" applyFont="1" applyFill="1" applyBorder="1" applyAlignment="1">
      <alignment horizontal="center" vertical="center" wrapText="1"/>
    </xf>
    <xf numFmtId="2" fontId="2" fillId="32" borderId="20" xfId="0" applyNumberFormat="1" applyFont="1" applyFill="1" applyBorder="1" applyAlignment="1">
      <alignment horizontal="center" vertical="center"/>
    </xf>
    <xf numFmtId="2" fontId="2" fillId="32" borderId="11" xfId="0" applyNumberFormat="1" applyFont="1" applyFill="1" applyBorder="1" applyAlignment="1">
      <alignment horizontal="center" vertical="center"/>
    </xf>
    <xf numFmtId="2" fontId="2" fillId="32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9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0" fillId="0" borderId="13" xfId="0" applyFont="1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vertical="center"/>
    </xf>
    <xf numFmtId="0" fontId="40" fillId="0" borderId="10" xfId="0" applyFont="1" applyBorder="1" applyAlignment="1">
      <alignment vertical="center"/>
    </xf>
    <xf numFmtId="0" fontId="35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2" fillId="33" borderId="0" xfId="42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 wrapText="1"/>
    </xf>
    <xf numFmtId="193" fontId="0" fillId="0" borderId="10" xfId="0" applyNumberFormat="1" applyBorder="1" applyAlignment="1">
      <alignment horizontal="center" vertical="center"/>
    </xf>
    <xf numFmtId="0" fontId="7" fillId="0" borderId="33" xfId="0" applyFont="1" applyBorder="1" applyAlignment="1">
      <alignment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2" fontId="2" fillId="32" borderId="25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/>
    </xf>
    <xf numFmtId="2" fontId="2" fillId="32" borderId="20" xfId="0" applyNumberFormat="1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horizontal="center"/>
    </xf>
    <xf numFmtId="2" fontId="2" fillId="32" borderId="13" xfId="0" applyNumberFormat="1" applyFont="1" applyFill="1" applyBorder="1" applyAlignment="1">
      <alignment horizontal="center"/>
    </xf>
    <xf numFmtId="2" fontId="2" fillId="32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>
      <alignment horizontal="center" vertical="top"/>
    </xf>
    <xf numFmtId="2" fontId="2" fillId="0" borderId="20" xfId="0" applyNumberFormat="1" applyFont="1" applyFill="1" applyBorder="1" applyAlignment="1">
      <alignment horizontal="center" vertical="top"/>
    </xf>
    <xf numFmtId="2" fontId="2" fillId="0" borderId="11" xfId="0" applyNumberFormat="1" applyFont="1" applyFill="1" applyBorder="1" applyAlignment="1">
      <alignment horizontal="center"/>
    </xf>
    <xf numFmtId="2" fontId="2" fillId="32" borderId="25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 horizontal="center" vertical="top"/>
    </xf>
    <xf numFmtId="2" fontId="2" fillId="0" borderId="15" xfId="0" applyNumberFormat="1" applyFont="1" applyFill="1" applyBorder="1" applyAlignment="1">
      <alignment horizontal="center"/>
    </xf>
    <xf numFmtId="2" fontId="2" fillId="32" borderId="15" xfId="0" applyNumberFormat="1" applyFont="1" applyFill="1" applyBorder="1" applyAlignment="1">
      <alignment horizontal="center"/>
    </xf>
    <xf numFmtId="2" fontId="2" fillId="0" borderId="34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top"/>
    </xf>
    <xf numFmtId="2" fontId="2" fillId="32" borderId="16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2" fillId="0" borderId="35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2" fontId="26" fillId="32" borderId="10" xfId="0" applyNumberFormat="1" applyFont="1" applyFill="1" applyBorder="1" applyAlignment="1">
      <alignment horizontal="center" wrapText="1"/>
    </xf>
    <xf numFmtId="2" fontId="26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/>
    </xf>
    <xf numFmtId="2" fontId="26" fillId="0" borderId="14" xfId="0" applyNumberFormat="1" applyFont="1" applyBorder="1" applyAlignment="1">
      <alignment horizontal="center" wrapText="1"/>
    </xf>
    <xf numFmtId="2" fontId="26" fillId="0" borderId="10" xfId="0" applyNumberFormat="1" applyFont="1" applyBorder="1" applyAlignment="1">
      <alignment horizontal="center" wrapText="1"/>
    </xf>
    <xf numFmtId="2" fontId="26" fillId="0" borderId="20" xfId="0" applyNumberFormat="1" applyFont="1" applyBorder="1" applyAlignment="1">
      <alignment horizontal="center" wrapText="1"/>
    </xf>
    <xf numFmtId="0" fontId="41" fillId="0" borderId="0" xfId="0" applyFont="1" applyAlignment="1">
      <alignment/>
    </xf>
    <xf numFmtId="2" fontId="26" fillId="32" borderId="10" xfId="0" applyNumberFormat="1" applyFont="1" applyFill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20" xfId="0" applyNumberFormat="1" applyFont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2" fontId="26" fillId="34" borderId="10" xfId="0" applyNumberFormat="1" applyFont="1" applyFill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2" fontId="26" fillId="34" borderId="10" xfId="0" applyNumberFormat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wrapText="1"/>
    </xf>
    <xf numFmtId="2" fontId="26" fillId="0" borderId="11" xfId="0" applyNumberFormat="1" applyFont="1" applyBorder="1" applyAlignment="1">
      <alignment horizontal="center" wrapText="1"/>
    </xf>
    <xf numFmtId="0" fontId="26" fillId="33" borderId="36" xfId="0" applyFont="1" applyFill="1" applyBorder="1" applyAlignment="1">
      <alignment wrapText="1"/>
    </xf>
    <xf numFmtId="0" fontId="2" fillId="0" borderId="3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6" fillId="33" borderId="10" xfId="0" applyFont="1" applyFill="1" applyBorder="1" applyAlignment="1">
      <alignment wrapText="1"/>
    </xf>
    <xf numFmtId="2" fontId="26" fillId="0" borderId="37" xfId="0" applyNumberFormat="1" applyFont="1" applyBorder="1" applyAlignment="1">
      <alignment horizontal="center" wrapText="1"/>
    </xf>
    <xf numFmtId="2" fontId="26" fillId="0" borderId="25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2" fontId="2" fillId="32" borderId="38" xfId="0" applyNumberFormat="1" applyFont="1" applyFill="1" applyBorder="1" applyAlignment="1">
      <alignment horizontal="center" vertical="center" wrapText="1"/>
    </xf>
    <xf numFmtId="2" fontId="2" fillId="32" borderId="14" xfId="0" applyNumberFormat="1" applyFont="1" applyFill="1" applyBorder="1" applyAlignment="1">
      <alignment horizontal="center" vertical="center" wrapText="1"/>
    </xf>
    <xf numFmtId="2" fontId="2" fillId="32" borderId="39" xfId="0" applyNumberFormat="1" applyFont="1" applyFill="1" applyBorder="1" applyAlignment="1">
      <alignment horizontal="center" vertical="center" wrapText="1"/>
    </xf>
    <xf numFmtId="2" fontId="2" fillId="32" borderId="16" xfId="0" applyNumberFormat="1" applyFont="1" applyFill="1" applyBorder="1" applyAlignment="1">
      <alignment horizontal="center" vertical="center" wrapText="1"/>
    </xf>
    <xf numFmtId="2" fontId="26" fillId="32" borderId="16" xfId="0" applyNumberFormat="1" applyFont="1" applyFill="1" applyBorder="1" applyAlignment="1">
      <alignment horizontal="center" wrapText="1"/>
    </xf>
    <xf numFmtId="2" fontId="26" fillId="32" borderId="12" xfId="0" applyNumberFormat="1" applyFont="1" applyFill="1" applyBorder="1" applyAlignment="1">
      <alignment horizontal="center" wrapText="1"/>
    </xf>
    <xf numFmtId="2" fontId="2" fillId="32" borderId="12" xfId="0" applyNumberFormat="1" applyFont="1" applyFill="1" applyBorder="1" applyAlignment="1">
      <alignment horizontal="center" wrapText="1"/>
    </xf>
    <xf numFmtId="2" fontId="26" fillId="32" borderId="14" xfId="0" applyNumberFormat="1" applyFont="1" applyFill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6" fillId="32" borderId="20" xfId="0" applyNumberFormat="1" applyFont="1" applyFill="1" applyBorder="1" applyAlignment="1">
      <alignment horizontal="center" wrapText="1"/>
    </xf>
    <xf numFmtId="2" fontId="2" fillId="0" borderId="32" xfId="0" applyNumberFormat="1" applyFont="1" applyBorder="1" applyAlignment="1">
      <alignment horizontal="center"/>
    </xf>
    <xf numFmtId="2" fontId="2" fillId="32" borderId="16" xfId="0" applyNumberFormat="1" applyFont="1" applyFill="1" applyBorder="1" applyAlignment="1">
      <alignment horizontal="center" wrapText="1"/>
    </xf>
    <xf numFmtId="2" fontId="26" fillId="32" borderId="16" xfId="0" applyNumberFormat="1" applyFont="1" applyFill="1" applyBorder="1" applyAlignment="1">
      <alignment horizontal="center"/>
    </xf>
    <xf numFmtId="2" fontId="26" fillId="32" borderId="20" xfId="0" applyNumberFormat="1" applyFont="1" applyFill="1" applyBorder="1" applyAlignment="1">
      <alignment horizontal="center"/>
    </xf>
    <xf numFmtId="2" fontId="26" fillId="32" borderId="14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right" indent="1"/>
    </xf>
    <xf numFmtId="0" fontId="32" fillId="33" borderId="29" xfId="0" applyFont="1" applyFill="1" applyBorder="1" applyAlignment="1">
      <alignment horizontal="right" indent="1"/>
    </xf>
    <xf numFmtId="0" fontId="17" fillId="0" borderId="24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33" fillId="33" borderId="40" xfId="0" applyFont="1" applyFill="1" applyBorder="1" applyAlignment="1">
      <alignment horizontal="center" vertical="center"/>
    </xf>
    <xf numFmtId="0" fontId="33" fillId="33" borderId="41" xfId="0" applyFont="1" applyFill="1" applyBorder="1" applyAlignment="1">
      <alignment horizontal="center" vertical="center"/>
    </xf>
    <xf numFmtId="0" fontId="33" fillId="33" borderId="42" xfId="0" applyFont="1" applyFill="1" applyBorder="1" applyAlignment="1">
      <alignment horizontal="center" vertical="center"/>
    </xf>
    <xf numFmtId="0" fontId="26" fillId="33" borderId="21" xfId="0" applyFont="1" applyFill="1" applyBorder="1" applyAlignment="1">
      <alignment horizontal="center" vertical="center" wrapText="1"/>
    </xf>
    <xf numFmtId="0" fontId="26" fillId="33" borderId="18" xfId="0" applyFont="1" applyFill="1" applyBorder="1" applyAlignment="1">
      <alignment horizontal="center" vertical="center" wrapText="1"/>
    </xf>
    <xf numFmtId="2" fontId="26" fillId="33" borderId="14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2" fontId="26" fillId="33" borderId="21" xfId="0" applyNumberFormat="1" applyFont="1" applyFill="1" applyBorder="1" applyAlignment="1">
      <alignment horizontal="center" vertical="center" wrapText="1"/>
    </xf>
    <xf numFmtId="2" fontId="26" fillId="33" borderId="17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Border="1" applyAlignment="1">
      <alignment wrapText="1"/>
    </xf>
    <xf numFmtId="0" fontId="26" fillId="33" borderId="43" xfId="0" applyFont="1" applyFill="1" applyBorder="1" applyAlignment="1">
      <alignment horizontal="center" vertical="center" wrapText="1"/>
    </xf>
    <xf numFmtId="0" fontId="26" fillId="33" borderId="35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6" fillId="33" borderId="20" xfId="0" applyFont="1" applyFill="1" applyBorder="1" applyAlignment="1">
      <alignment horizontal="center" vertical="center" wrapText="1"/>
    </xf>
    <xf numFmtId="2" fontId="2" fillId="0" borderId="39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45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44" xfId="0" applyNumberFormat="1" applyFont="1" applyBorder="1" applyAlignment="1">
      <alignment horizontal="center" vertical="center" wrapText="1"/>
    </xf>
    <xf numFmtId="2" fontId="2" fillId="0" borderId="46" xfId="0" applyNumberFormat="1" applyFont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26" fillId="33" borderId="43" xfId="0" applyNumberFormat="1" applyFont="1" applyFill="1" applyBorder="1" applyAlignment="1">
      <alignment horizontal="center" wrapText="1"/>
    </xf>
    <xf numFmtId="2" fontId="26" fillId="33" borderId="35" xfId="0" applyNumberFormat="1" applyFont="1" applyFill="1" applyBorder="1" applyAlignment="1">
      <alignment horizontal="center" wrapText="1"/>
    </xf>
    <xf numFmtId="2" fontId="26" fillId="33" borderId="14" xfId="0" applyNumberFormat="1" applyFont="1" applyFill="1" applyBorder="1" applyAlignment="1">
      <alignment horizontal="center" wrapText="1"/>
    </xf>
    <xf numFmtId="2" fontId="26" fillId="33" borderId="20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6" fillId="0" borderId="44" xfId="0" applyNumberFormat="1" applyFont="1" applyFill="1" applyBorder="1" applyAlignment="1">
      <alignment horizontal="center" vertical="center"/>
    </xf>
    <xf numFmtId="2" fontId="26" fillId="0" borderId="47" xfId="0" applyNumberFormat="1" applyFont="1" applyFill="1" applyBorder="1" applyAlignment="1">
      <alignment horizontal="center" vertical="center"/>
    </xf>
    <xf numFmtId="2" fontId="26" fillId="0" borderId="45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46" xfId="0" applyNumberFormat="1" applyFont="1" applyFill="1" applyBorder="1" applyAlignment="1">
      <alignment horizontal="center" vertical="center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49" xfId="0" applyNumberFormat="1" applyFont="1" applyFill="1" applyBorder="1" applyAlignment="1">
      <alignment horizontal="center" vertical="center"/>
    </xf>
    <xf numFmtId="2" fontId="26" fillId="33" borderId="20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47" xfId="0" applyNumberFormat="1" applyFont="1" applyFill="1" applyBorder="1" applyAlignment="1">
      <alignment horizontal="center" vertical="center"/>
    </xf>
    <xf numFmtId="2" fontId="26" fillId="33" borderId="18" xfId="0" applyNumberFormat="1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left" indent="1"/>
    </xf>
    <xf numFmtId="2" fontId="2" fillId="0" borderId="35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1" fillId="33" borderId="38" xfId="0" applyFont="1" applyFill="1" applyBorder="1" applyAlignment="1">
      <alignment horizontal="center" wrapText="1"/>
    </xf>
    <xf numFmtId="0" fontId="21" fillId="33" borderId="50" xfId="0" applyFont="1" applyFill="1" applyBorder="1" applyAlignment="1">
      <alignment horizontal="center" wrapText="1"/>
    </xf>
    <xf numFmtId="0" fontId="21" fillId="33" borderId="51" xfId="0" applyFont="1" applyFill="1" applyBorder="1" applyAlignment="1">
      <alignment horizontal="center" wrapText="1"/>
    </xf>
    <xf numFmtId="0" fontId="21" fillId="33" borderId="37" xfId="0" applyFont="1" applyFill="1" applyBorder="1" applyAlignment="1">
      <alignment horizontal="center" wrapText="1"/>
    </xf>
    <xf numFmtId="0" fontId="21" fillId="33" borderId="33" xfId="0" applyFont="1" applyFill="1" applyBorder="1" applyAlignment="1">
      <alignment horizontal="center" wrapText="1"/>
    </xf>
    <xf numFmtId="0" fontId="21" fillId="33" borderId="52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0" fillId="32" borderId="12" xfId="0" applyFont="1" applyFill="1" applyBorder="1" applyAlignment="1">
      <alignment horizontal="center" vertical="center" wrapText="1"/>
    </xf>
    <xf numFmtId="0" fontId="20" fillId="32" borderId="13" xfId="0" applyFont="1" applyFill="1" applyBorder="1" applyAlignment="1">
      <alignment horizontal="center" vertical="center" wrapText="1"/>
    </xf>
    <xf numFmtId="0" fontId="20" fillId="32" borderId="11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right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53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3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 wrapText="1"/>
    </xf>
    <xf numFmtId="0" fontId="26" fillId="33" borderId="37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 wrapText="1"/>
    </xf>
    <xf numFmtId="0" fontId="26" fillId="33" borderId="54" xfId="0" applyFont="1" applyFill="1" applyBorder="1" applyAlignment="1">
      <alignment horizontal="center" vertical="center" wrapText="1"/>
    </xf>
    <xf numFmtId="0" fontId="26" fillId="33" borderId="5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26" fillId="33" borderId="10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wrapText="1"/>
    </xf>
    <xf numFmtId="0" fontId="26" fillId="0" borderId="13" xfId="0" applyFont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 wrapText="1"/>
    </xf>
    <xf numFmtId="0" fontId="26" fillId="33" borderId="50" xfId="0" applyFont="1" applyFill="1" applyBorder="1" applyAlignment="1">
      <alignment horizontal="center" vertical="center" wrapText="1"/>
    </xf>
    <xf numFmtId="0" fontId="26" fillId="33" borderId="3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44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6" fillId="32" borderId="38" xfId="0" applyFont="1" applyFill="1" applyBorder="1" applyAlignment="1">
      <alignment horizontal="center" wrapText="1"/>
    </xf>
    <xf numFmtId="0" fontId="26" fillId="32" borderId="50" xfId="0" applyFont="1" applyFill="1" applyBorder="1" applyAlignment="1">
      <alignment horizontal="center" wrapText="1"/>
    </xf>
    <xf numFmtId="0" fontId="26" fillId="32" borderId="0" xfId="0" applyFont="1" applyFill="1" applyBorder="1" applyAlignment="1">
      <alignment horizontal="center" wrapText="1"/>
    </xf>
    <xf numFmtId="0" fontId="26" fillId="32" borderId="54" xfId="0" applyFont="1" applyFill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6" fillId="33" borderId="10" xfId="0" applyFont="1" applyFill="1" applyBorder="1" applyAlignment="1">
      <alignment horizontal="center" wrapText="1"/>
    </xf>
    <xf numFmtId="0" fontId="13" fillId="0" borderId="0" xfId="0" applyFont="1" applyAlignment="1">
      <alignment horizontal="left"/>
    </xf>
    <xf numFmtId="0" fontId="26" fillId="33" borderId="38" xfId="0" applyFont="1" applyFill="1" applyBorder="1" applyAlignment="1">
      <alignment horizontal="center" wrapText="1"/>
    </xf>
    <xf numFmtId="0" fontId="26" fillId="33" borderId="50" xfId="0" applyFont="1" applyFill="1" applyBorder="1" applyAlignment="1">
      <alignment horizontal="center" wrapText="1"/>
    </xf>
    <xf numFmtId="0" fontId="26" fillId="33" borderId="51" xfId="0" applyFont="1" applyFill="1" applyBorder="1" applyAlignment="1">
      <alignment horizontal="center" wrapText="1"/>
    </xf>
    <xf numFmtId="0" fontId="26" fillId="33" borderId="37" xfId="0" applyFont="1" applyFill="1" applyBorder="1" applyAlignment="1">
      <alignment horizontal="center" wrapText="1"/>
    </xf>
    <xf numFmtId="0" fontId="26" fillId="33" borderId="33" xfId="0" applyFont="1" applyFill="1" applyBorder="1" applyAlignment="1">
      <alignment horizontal="center" wrapText="1"/>
    </xf>
    <xf numFmtId="0" fontId="26" fillId="33" borderId="52" xfId="0" applyFont="1" applyFill="1" applyBorder="1" applyAlignment="1">
      <alignment horizontal="center" wrapText="1"/>
    </xf>
    <xf numFmtId="14" fontId="7" fillId="0" borderId="33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26" fillId="33" borderId="25" xfId="0" applyFont="1" applyFill="1" applyBorder="1" applyAlignment="1">
      <alignment horizontal="center" wrapText="1"/>
    </xf>
    <xf numFmtId="0" fontId="26" fillId="33" borderId="26" xfId="0" applyFont="1" applyFill="1" applyBorder="1" applyAlignment="1">
      <alignment horizontal="center" wrapText="1"/>
    </xf>
    <xf numFmtId="0" fontId="26" fillId="33" borderId="27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0" fontId="32" fillId="33" borderId="22" xfId="0" applyFont="1" applyFill="1" applyBorder="1" applyAlignment="1">
      <alignment horizontal="left" vertical="center"/>
    </xf>
    <xf numFmtId="0" fontId="32" fillId="33" borderId="23" xfId="0" applyFont="1" applyFill="1" applyBorder="1" applyAlignment="1">
      <alignment horizontal="left" vertical="center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2" fillId="33" borderId="0" xfId="0" applyFont="1" applyFill="1" applyBorder="1" applyAlignment="1">
      <alignment horizontal="center"/>
    </xf>
    <xf numFmtId="0" fontId="34" fillId="33" borderId="24" xfId="42" applyFont="1" applyFill="1" applyBorder="1" applyAlignment="1" applyProtection="1">
      <alignment horizontal="center" vertical="center"/>
      <protection/>
    </xf>
    <xf numFmtId="0" fontId="34" fillId="33" borderId="0" xfId="42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32" fillId="33" borderId="24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26" fillId="0" borderId="25" xfId="0" applyFont="1" applyBorder="1" applyAlignment="1">
      <alignment horizontal="left" wrapText="1"/>
    </xf>
    <xf numFmtId="0" fontId="26" fillId="0" borderId="26" xfId="0" applyFont="1" applyBorder="1" applyAlignment="1">
      <alignment horizontal="left" wrapText="1"/>
    </xf>
    <xf numFmtId="0" fontId="26" fillId="0" borderId="27" xfId="0" applyFont="1" applyBorder="1" applyAlignment="1">
      <alignment horizontal="left" wrapText="1"/>
    </xf>
    <xf numFmtId="0" fontId="32" fillId="33" borderId="24" xfId="42" applyFont="1" applyFill="1" applyBorder="1" applyAlignment="1" applyProtection="1">
      <alignment horizontal="center" vertical="center"/>
      <protection/>
    </xf>
    <xf numFmtId="0" fontId="32" fillId="33" borderId="0" xfId="42" applyFont="1" applyFill="1" applyBorder="1" applyAlignment="1" applyProtection="1">
      <alignment horizontal="center" vertical="center"/>
      <protection/>
    </xf>
    <xf numFmtId="0" fontId="26" fillId="33" borderId="22" xfId="0" applyFont="1" applyFill="1" applyBorder="1" applyAlignment="1">
      <alignment horizontal="center" vertical="center" wrapText="1"/>
    </xf>
    <xf numFmtId="0" fontId="26" fillId="33" borderId="23" xfId="0" applyFont="1" applyFill="1" applyBorder="1" applyAlignment="1">
      <alignment horizontal="center" vertical="center" wrapText="1"/>
    </xf>
    <xf numFmtId="0" fontId="26" fillId="33" borderId="55" xfId="0" applyFont="1" applyFill="1" applyBorder="1" applyAlignment="1">
      <alignment horizontal="center" vertical="center" wrapText="1"/>
    </xf>
    <xf numFmtId="0" fontId="26" fillId="33" borderId="24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center" wrapText="1"/>
    </xf>
    <xf numFmtId="0" fontId="26" fillId="33" borderId="41" xfId="0" applyFont="1" applyFill="1" applyBorder="1" applyAlignment="1">
      <alignment horizontal="center" vertical="center" wrapText="1"/>
    </xf>
    <xf numFmtId="0" fontId="26" fillId="33" borderId="56" xfId="0" applyFont="1" applyFill="1" applyBorder="1" applyAlignment="1">
      <alignment horizontal="center" vertical="center" wrapText="1"/>
    </xf>
    <xf numFmtId="0" fontId="26" fillId="33" borderId="57" xfId="0" applyFont="1" applyFill="1" applyBorder="1" applyAlignment="1">
      <alignment horizontal="center" wrapText="1"/>
    </xf>
    <xf numFmtId="0" fontId="26" fillId="0" borderId="58" xfId="0" applyFont="1" applyBorder="1" applyAlignment="1">
      <alignment horizontal="left" wrapText="1"/>
    </xf>
    <xf numFmtId="0" fontId="26" fillId="0" borderId="59" xfId="0" applyFont="1" applyBorder="1" applyAlignment="1">
      <alignment horizontal="left" wrapText="1"/>
    </xf>
    <xf numFmtId="0" fontId="26" fillId="0" borderId="60" xfId="0" applyFont="1" applyBorder="1" applyAlignment="1">
      <alignment horizontal="left" wrapText="1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2" fontId="76" fillId="32" borderId="14" xfId="0" applyNumberFormat="1" applyFont="1" applyFill="1" applyBorder="1" applyAlignment="1">
      <alignment horizontal="center"/>
    </xf>
    <xf numFmtId="2" fontId="76" fillId="32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baykal.com.ua/sites/baykal/upload/images_colection/Photogalereya/shpon_pallet/A_AB-long2-s.jpg" TargetMode="External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http://www.petro-balt.ru/images/1180355688.jp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png" /><Relationship Id="rId3" Type="http://schemas.openxmlformats.org/officeDocument/2006/relationships/image" Target="../media/image12.png" /><Relationship Id="rId4" Type="http://schemas.openxmlformats.org/officeDocument/2006/relationships/image" Target="../media/image13.png" /><Relationship Id="rId5" Type="http://schemas.openxmlformats.org/officeDocument/2006/relationships/image" Target="../media/image14.png" /><Relationship Id="rId6" Type="http://schemas.openxmlformats.org/officeDocument/2006/relationships/image" Target="../media/image15.png" /><Relationship Id="rId7" Type="http://schemas.openxmlformats.org/officeDocument/2006/relationships/image" Target="../media/image16.png" /><Relationship Id="rId8" Type="http://schemas.openxmlformats.org/officeDocument/2006/relationships/image" Target="../media/image17.png" /><Relationship Id="rId9" Type="http://schemas.openxmlformats.org/officeDocument/2006/relationships/image" Target="../media/image18.png" /><Relationship Id="rId10" Type="http://schemas.openxmlformats.org/officeDocument/2006/relationships/image" Target="../media/image19.png" /><Relationship Id="rId11" Type="http://schemas.openxmlformats.org/officeDocument/2006/relationships/image" Target="../media/image20.png" /><Relationship Id="rId12" Type="http://schemas.openxmlformats.org/officeDocument/2006/relationships/image" Target="../media/image21.png" /><Relationship Id="rId13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3.png" /><Relationship Id="rId2" Type="http://schemas.openxmlformats.org/officeDocument/2006/relationships/image" Target="../media/image24.png" /><Relationship Id="rId3" Type="http://schemas.openxmlformats.org/officeDocument/2006/relationships/image" Target="../media/image25.jpeg" /><Relationship Id="rId4" Type="http://schemas.openxmlformats.org/officeDocument/2006/relationships/image" Target="../media/image26.jpeg" /><Relationship Id="rId5" Type="http://schemas.openxmlformats.org/officeDocument/2006/relationships/image" Target="../media/image27.jpeg" /><Relationship Id="rId6" Type="http://schemas.openxmlformats.org/officeDocument/2006/relationships/image" Target="../media/image28.jpeg" /><Relationship Id="rId7" Type="http://schemas.openxmlformats.org/officeDocument/2006/relationships/image" Target="../media/image29.jpeg" /><Relationship Id="rId8" Type="http://schemas.openxmlformats.org/officeDocument/2006/relationships/image" Target="../media/image30.jpeg" /><Relationship Id="rId9" Type="http://schemas.openxmlformats.org/officeDocument/2006/relationships/image" Target="../media/image31.jpeg" /><Relationship Id="rId10" Type="http://schemas.openxmlformats.org/officeDocument/2006/relationships/image" Target="../media/image3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wmf" /><Relationship Id="rId2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533400</xdr:colOff>
      <xdr:row>8</xdr:row>
      <xdr:rowOff>95250</xdr:rowOff>
    </xdr:from>
    <xdr:to>
      <xdr:col>8</xdr:col>
      <xdr:colOff>76200</xdr:colOff>
      <xdr:row>15</xdr:row>
      <xdr:rowOff>0</xdr:rowOff>
    </xdr:to>
    <xdr:pic>
      <xdr:nvPicPr>
        <xdr:cNvPr id="1" name="Picture 10" descr="длинный шпон в паллетах"/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6867525" y="1838325"/>
          <a:ext cx="2171700" cy="1266825"/>
        </a:xfrm>
        <a:prstGeom prst="rect">
          <a:avLst/>
        </a:prstGeom>
        <a:noFill/>
        <a:ln w="3175" cmpd="sng">
          <a:noFill/>
        </a:ln>
      </xdr:spPr>
    </xdr:pic>
    <xdr:clientData/>
  </xdr:twoCellAnchor>
  <xdr:twoCellAnchor>
    <xdr:from>
      <xdr:col>4</xdr:col>
      <xdr:colOff>533400</xdr:colOff>
      <xdr:row>31</xdr:row>
      <xdr:rowOff>123825</xdr:rowOff>
    </xdr:from>
    <xdr:to>
      <xdr:col>8</xdr:col>
      <xdr:colOff>76200</xdr:colOff>
      <xdr:row>37</xdr:row>
      <xdr:rowOff>9525</xdr:rowOff>
    </xdr:to>
    <xdr:pic>
      <xdr:nvPicPr>
        <xdr:cNvPr id="2" name="Picture 6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867525" y="6143625"/>
          <a:ext cx="21717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56</xdr:row>
      <xdr:rowOff>47625</xdr:rowOff>
    </xdr:from>
    <xdr:to>
      <xdr:col>8</xdr:col>
      <xdr:colOff>76200</xdr:colOff>
      <xdr:row>61</xdr:row>
      <xdr:rowOff>95250</xdr:rowOff>
    </xdr:to>
    <xdr:pic>
      <xdr:nvPicPr>
        <xdr:cNvPr id="3" name="Picture 2" descr="kley 1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867525" y="11172825"/>
          <a:ext cx="2171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15</xdr:row>
      <xdr:rowOff>142875</xdr:rowOff>
    </xdr:from>
    <xdr:to>
      <xdr:col>8</xdr:col>
      <xdr:colOff>76200</xdr:colOff>
      <xdr:row>22</xdr:row>
      <xdr:rowOff>66675</xdr:rowOff>
    </xdr:to>
    <xdr:pic>
      <xdr:nvPicPr>
        <xdr:cNvPr id="4" name="Picture 9" descr="pileniy-shpon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867525" y="3248025"/>
          <a:ext cx="21717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533400</xdr:colOff>
      <xdr:row>23</xdr:row>
      <xdr:rowOff>152400</xdr:rowOff>
    </xdr:from>
    <xdr:to>
      <xdr:col>8</xdr:col>
      <xdr:colOff>76200</xdr:colOff>
      <xdr:row>30</xdr:row>
      <xdr:rowOff>66675</xdr:rowOff>
    </xdr:to>
    <xdr:pic>
      <xdr:nvPicPr>
        <xdr:cNvPr id="5" name="Picture 8" descr="ясень оливковый корень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867525" y="4724400"/>
          <a:ext cx="21717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62</xdr:row>
      <xdr:rowOff>123825</xdr:rowOff>
    </xdr:from>
    <xdr:to>
      <xdr:col>8</xdr:col>
      <xdr:colOff>95250</xdr:colOff>
      <xdr:row>66</xdr:row>
      <xdr:rowOff>200025</xdr:rowOff>
    </xdr:to>
    <xdr:pic>
      <xdr:nvPicPr>
        <xdr:cNvPr id="6" name="Picture 1" descr="seyba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886575" y="12553950"/>
          <a:ext cx="21717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552450</xdr:colOff>
      <xdr:row>51</xdr:row>
      <xdr:rowOff>57150</xdr:rowOff>
    </xdr:from>
    <xdr:to>
      <xdr:col>8</xdr:col>
      <xdr:colOff>95250</xdr:colOff>
      <xdr:row>55</xdr:row>
      <xdr:rowOff>57150</xdr:rowOff>
    </xdr:to>
    <xdr:pic>
      <xdr:nvPicPr>
        <xdr:cNvPr id="7" name="Picture 12" descr="Аl-fa 07"/>
        <xdr:cNvPicPr preferRelativeResize="1">
          <a:picLocks noChangeAspect="1"/>
        </xdr:cNvPicPr>
      </xdr:nvPicPr>
      <xdr:blipFill>
        <a:blip r:link="rId7"/>
        <a:stretch>
          <a:fillRect/>
        </a:stretch>
      </xdr:blipFill>
      <xdr:spPr>
        <a:xfrm>
          <a:off x="6886575" y="10086975"/>
          <a:ext cx="2171700" cy="8763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590550</xdr:colOff>
      <xdr:row>17</xdr:row>
      <xdr:rowOff>57150</xdr:rowOff>
    </xdr:from>
    <xdr:to>
      <xdr:col>3</xdr:col>
      <xdr:colOff>1066800</xdr:colOff>
      <xdr:row>17</xdr:row>
      <xdr:rowOff>523875</xdr:rowOff>
    </xdr:to>
    <xdr:pic>
      <xdr:nvPicPr>
        <xdr:cNvPr id="1" name="Picture 9" descr="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5000625"/>
          <a:ext cx="476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657225</xdr:colOff>
      <xdr:row>18</xdr:row>
      <xdr:rowOff>133350</xdr:rowOff>
    </xdr:from>
    <xdr:to>
      <xdr:col>3</xdr:col>
      <xdr:colOff>1114425</xdr:colOff>
      <xdr:row>18</xdr:row>
      <xdr:rowOff>581025</xdr:rowOff>
    </xdr:to>
    <xdr:pic>
      <xdr:nvPicPr>
        <xdr:cNvPr id="2" name="Picture 10" descr="0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00425" y="56292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19</xdr:row>
      <xdr:rowOff>133350</xdr:rowOff>
    </xdr:from>
    <xdr:to>
      <xdr:col>3</xdr:col>
      <xdr:colOff>1009650</xdr:colOff>
      <xdr:row>19</xdr:row>
      <xdr:rowOff>504825</xdr:rowOff>
    </xdr:to>
    <xdr:pic>
      <xdr:nvPicPr>
        <xdr:cNvPr id="3" name="Picture 11" descr="0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67075" y="6257925"/>
          <a:ext cx="4857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20</xdr:row>
      <xdr:rowOff>57150</xdr:rowOff>
    </xdr:from>
    <xdr:to>
      <xdr:col>3</xdr:col>
      <xdr:colOff>1009650</xdr:colOff>
      <xdr:row>20</xdr:row>
      <xdr:rowOff>523875</xdr:rowOff>
    </xdr:to>
    <xdr:pic>
      <xdr:nvPicPr>
        <xdr:cNvPr id="4" name="Picture 12" descr="0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67075" y="6838950"/>
          <a:ext cx="485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21</xdr:row>
      <xdr:rowOff>171450</xdr:rowOff>
    </xdr:from>
    <xdr:to>
      <xdr:col>3</xdr:col>
      <xdr:colOff>1038225</xdr:colOff>
      <xdr:row>21</xdr:row>
      <xdr:rowOff>495300</xdr:rowOff>
    </xdr:to>
    <xdr:pic>
      <xdr:nvPicPr>
        <xdr:cNvPr id="5" name="Picture 13" descr="01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7553325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523875</xdr:colOff>
      <xdr:row>22</xdr:row>
      <xdr:rowOff>133350</xdr:rowOff>
    </xdr:from>
    <xdr:to>
      <xdr:col>3</xdr:col>
      <xdr:colOff>1095375</xdr:colOff>
      <xdr:row>22</xdr:row>
      <xdr:rowOff>504825</xdr:rowOff>
    </xdr:to>
    <xdr:pic>
      <xdr:nvPicPr>
        <xdr:cNvPr id="6" name="Picture 14" descr="0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267075" y="803910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533400</xdr:colOff>
      <xdr:row>23</xdr:row>
      <xdr:rowOff>57150</xdr:rowOff>
    </xdr:from>
    <xdr:to>
      <xdr:col>3</xdr:col>
      <xdr:colOff>1076325</xdr:colOff>
      <xdr:row>23</xdr:row>
      <xdr:rowOff>457200</xdr:rowOff>
    </xdr:to>
    <xdr:pic>
      <xdr:nvPicPr>
        <xdr:cNvPr id="7" name="Picture 15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76600" y="849630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542925</xdr:colOff>
      <xdr:row>24</xdr:row>
      <xdr:rowOff>76200</xdr:rowOff>
    </xdr:from>
    <xdr:to>
      <xdr:col>3</xdr:col>
      <xdr:colOff>1085850</xdr:colOff>
      <xdr:row>24</xdr:row>
      <xdr:rowOff>476250</xdr:rowOff>
    </xdr:to>
    <xdr:pic>
      <xdr:nvPicPr>
        <xdr:cNvPr id="8" name="Picture 16" descr="02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86125" y="9105900"/>
          <a:ext cx="542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25</xdr:row>
      <xdr:rowOff>133350</xdr:rowOff>
    </xdr:from>
    <xdr:to>
      <xdr:col>3</xdr:col>
      <xdr:colOff>1028700</xdr:colOff>
      <xdr:row>25</xdr:row>
      <xdr:rowOff>419100</xdr:rowOff>
    </xdr:to>
    <xdr:pic>
      <xdr:nvPicPr>
        <xdr:cNvPr id="9" name="Picture 17" descr="03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95625" y="9848850"/>
          <a:ext cx="6762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26</xdr:row>
      <xdr:rowOff>123825</xdr:rowOff>
    </xdr:from>
    <xdr:to>
      <xdr:col>3</xdr:col>
      <xdr:colOff>1152525</xdr:colOff>
      <xdr:row>26</xdr:row>
      <xdr:rowOff>409575</xdr:rowOff>
    </xdr:to>
    <xdr:pic>
      <xdr:nvPicPr>
        <xdr:cNvPr id="10" name="Picture 18" descr="03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38500" y="10410825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476250</xdr:colOff>
      <xdr:row>27</xdr:row>
      <xdr:rowOff>95250</xdr:rowOff>
    </xdr:from>
    <xdr:to>
      <xdr:col>3</xdr:col>
      <xdr:colOff>1133475</xdr:colOff>
      <xdr:row>27</xdr:row>
      <xdr:rowOff>381000</xdr:rowOff>
    </xdr:to>
    <xdr:pic>
      <xdr:nvPicPr>
        <xdr:cNvPr id="11" name="Picture 19" descr="03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219450" y="10925175"/>
          <a:ext cx="6572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28</xdr:row>
      <xdr:rowOff>180975</xdr:rowOff>
    </xdr:from>
    <xdr:to>
      <xdr:col>3</xdr:col>
      <xdr:colOff>1095375</xdr:colOff>
      <xdr:row>28</xdr:row>
      <xdr:rowOff>438150</xdr:rowOff>
    </xdr:to>
    <xdr:pic>
      <xdr:nvPicPr>
        <xdr:cNvPr id="12" name="Picture 20" descr="03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33725" y="11496675"/>
          <a:ext cx="704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15</xdr:row>
      <xdr:rowOff>133350</xdr:rowOff>
    </xdr:from>
    <xdr:to>
      <xdr:col>3</xdr:col>
      <xdr:colOff>1133475</xdr:colOff>
      <xdr:row>15</xdr:row>
      <xdr:rowOff>419100</xdr:rowOff>
    </xdr:to>
    <xdr:pic>
      <xdr:nvPicPr>
        <xdr:cNvPr id="13" name="Picture 21" descr="0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71850" y="4143375"/>
          <a:ext cx="5048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619125</xdr:colOff>
      <xdr:row>16</xdr:row>
      <xdr:rowOff>19050</xdr:rowOff>
    </xdr:from>
    <xdr:to>
      <xdr:col>3</xdr:col>
      <xdr:colOff>1104900</xdr:colOff>
      <xdr:row>16</xdr:row>
      <xdr:rowOff>400050</xdr:rowOff>
    </xdr:to>
    <xdr:pic>
      <xdr:nvPicPr>
        <xdr:cNvPr id="14" name="Picture 22" descr="019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362325" y="4524375"/>
          <a:ext cx="485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11</xdr:row>
      <xdr:rowOff>19050</xdr:rowOff>
    </xdr:from>
    <xdr:to>
      <xdr:col>1</xdr:col>
      <xdr:colOff>485775</xdr:colOff>
      <xdr:row>12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3365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161925</xdr:rowOff>
    </xdr:from>
    <xdr:to>
      <xdr:col>1</xdr:col>
      <xdr:colOff>485775</xdr:colOff>
      <xdr:row>17</xdr:row>
      <xdr:rowOff>19050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332422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11</xdr:row>
      <xdr:rowOff>28575</xdr:rowOff>
    </xdr:from>
    <xdr:to>
      <xdr:col>3</xdr:col>
      <xdr:colOff>19050</xdr:colOff>
      <xdr:row>16</xdr:row>
      <xdr:rowOff>0</xdr:rowOff>
    </xdr:to>
    <xdr:pic>
      <xdr:nvPicPr>
        <xdr:cNvPr id="3" name="Рисунок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52675" y="2543175"/>
          <a:ext cx="885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16</xdr:row>
      <xdr:rowOff>28575</xdr:rowOff>
    </xdr:from>
    <xdr:to>
      <xdr:col>3</xdr:col>
      <xdr:colOff>28575</xdr:colOff>
      <xdr:row>20</xdr:row>
      <xdr:rowOff>142875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62200" y="335280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21</xdr:row>
      <xdr:rowOff>19050</xdr:rowOff>
    </xdr:from>
    <xdr:to>
      <xdr:col>2</xdr:col>
      <xdr:colOff>942975</xdr:colOff>
      <xdr:row>25</xdr:row>
      <xdr:rowOff>152400</xdr:rowOff>
    </xdr:to>
    <xdr:pic>
      <xdr:nvPicPr>
        <xdr:cNvPr id="5" name="Рисунок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43150" y="4152900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26</xdr:row>
      <xdr:rowOff>9525</xdr:rowOff>
    </xdr:from>
    <xdr:to>
      <xdr:col>2</xdr:col>
      <xdr:colOff>942975</xdr:colOff>
      <xdr:row>30</xdr:row>
      <xdr:rowOff>133350</xdr:rowOff>
    </xdr:to>
    <xdr:pic>
      <xdr:nvPicPr>
        <xdr:cNvPr id="6" name="Рисунок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43150" y="49530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31</xdr:row>
      <xdr:rowOff>19050</xdr:rowOff>
    </xdr:from>
    <xdr:to>
      <xdr:col>2</xdr:col>
      <xdr:colOff>942975</xdr:colOff>
      <xdr:row>35</xdr:row>
      <xdr:rowOff>142875</xdr:rowOff>
    </xdr:to>
    <xdr:pic>
      <xdr:nvPicPr>
        <xdr:cNvPr id="7" name="Рисунок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43150" y="577215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36</xdr:row>
      <xdr:rowOff>19050</xdr:rowOff>
    </xdr:from>
    <xdr:to>
      <xdr:col>2</xdr:col>
      <xdr:colOff>933450</xdr:colOff>
      <xdr:row>40</xdr:row>
      <xdr:rowOff>133350</xdr:rowOff>
    </xdr:to>
    <xdr:pic>
      <xdr:nvPicPr>
        <xdr:cNvPr id="8" name="Рисунок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33625" y="6581775"/>
          <a:ext cx="866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41</xdr:row>
      <xdr:rowOff>19050</xdr:rowOff>
    </xdr:from>
    <xdr:to>
      <xdr:col>2</xdr:col>
      <xdr:colOff>933450</xdr:colOff>
      <xdr:row>45</xdr:row>
      <xdr:rowOff>142875</xdr:rowOff>
    </xdr:to>
    <xdr:pic>
      <xdr:nvPicPr>
        <xdr:cNvPr id="9" name="Рисунок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33625" y="73914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46</xdr:row>
      <xdr:rowOff>19050</xdr:rowOff>
    </xdr:from>
    <xdr:to>
      <xdr:col>2</xdr:col>
      <xdr:colOff>933450</xdr:colOff>
      <xdr:row>50</xdr:row>
      <xdr:rowOff>152400</xdr:rowOff>
    </xdr:to>
    <xdr:pic>
      <xdr:nvPicPr>
        <xdr:cNvPr id="10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333625" y="8201025"/>
          <a:ext cx="8667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51</xdr:row>
      <xdr:rowOff>28575</xdr:rowOff>
    </xdr:from>
    <xdr:to>
      <xdr:col>3</xdr:col>
      <xdr:colOff>28575</xdr:colOff>
      <xdr:row>56</xdr:row>
      <xdr:rowOff>9525</xdr:rowOff>
    </xdr:to>
    <xdr:pic>
      <xdr:nvPicPr>
        <xdr:cNvPr id="11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52675" y="9020175"/>
          <a:ext cx="895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56</xdr:row>
      <xdr:rowOff>19050</xdr:rowOff>
    </xdr:from>
    <xdr:to>
      <xdr:col>3</xdr:col>
      <xdr:colOff>28575</xdr:colOff>
      <xdr:row>60</xdr:row>
      <xdr:rowOff>133350</xdr:rowOff>
    </xdr:to>
    <xdr:pic>
      <xdr:nvPicPr>
        <xdr:cNvPr id="12" name="Рисунок 1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52675" y="9820275"/>
          <a:ext cx="895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61</xdr:row>
      <xdr:rowOff>38100</xdr:rowOff>
    </xdr:from>
    <xdr:to>
      <xdr:col>2</xdr:col>
      <xdr:colOff>933450</xdr:colOff>
      <xdr:row>66</xdr:row>
      <xdr:rowOff>9525</xdr:rowOff>
    </xdr:to>
    <xdr:pic>
      <xdr:nvPicPr>
        <xdr:cNvPr id="13" name="Рисунок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24100" y="10648950"/>
          <a:ext cx="876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66</xdr:row>
      <xdr:rowOff>19050</xdr:rowOff>
    </xdr:from>
    <xdr:to>
      <xdr:col>3</xdr:col>
      <xdr:colOff>19050</xdr:colOff>
      <xdr:row>70</xdr:row>
      <xdr:rowOff>133350</xdr:rowOff>
    </xdr:to>
    <xdr:pic>
      <xdr:nvPicPr>
        <xdr:cNvPr id="14" name="Рисунок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352675" y="11439525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31</xdr:row>
      <xdr:rowOff>0</xdr:rowOff>
    </xdr:from>
    <xdr:to>
      <xdr:col>1</xdr:col>
      <xdr:colOff>485775</xdr:colOff>
      <xdr:row>32</xdr:row>
      <xdr:rowOff>0</xdr:rowOff>
    </xdr:to>
    <xdr:pic>
      <xdr:nvPicPr>
        <xdr:cNvPr id="15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753100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61</xdr:row>
      <xdr:rowOff>0</xdr:rowOff>
    </xdr:from>
    <xdr:to>
      <xdr:col>1</xdr:col>
      <xdr:colOff>485775</xdr:colOff>
      <xdr:row>62</xdr:row>
      <xdr:rowOff>0</xdr:rowOff>
    </xdr:to>
    <xdr:pic>
      <xdr:nvPicPr>
        <xdr:cNvPr id="16" name="Рисунок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0610850"/>
          <a:ext cx="4667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161925</xdr:rowOff>
    </xdr:from>
    <xdr:to>
      <xdr:col>1</xdr:col>
      <xdr:colOff>514350</xdr:colOff>
      <xdr:row>37</xdr:row>
      <xdr:rowOff>19050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6562725"/>
          <a:ext cx="485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65</xdr:row>
      <xdr:rowOff>161925</xdr:rowOff>
    </xdr:from>
    <xdr:to>
      <xdr:col>1</xdr:col>
      <xdr:colOff>514350</xdr:colOff>
      <xdr:row>67</xdr:row>
      <xdr:rowOff>19050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" y="1142047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25</xdr:row>
      <xdr:rowOff>161925</xdr:rowOff>
    </xdr:from>
    <xdr:to>
      <xdr:col>1</xdr:col>
      <xdr:colOff>542925</xdr:colOff>
      <xdr:row>27</xdr:row>
      <xdr:rowOff>28575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" y="4943475"/>
          <a:ext cx="4857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45</xdr:row>
      <xdr:rowOff>161925</xdr:rowOff>
    </xdr:from>
    <xdr:to>
      <xdr:col>1</xdr:col>
      <xdr:colOff>476250</xdr:colOff>
      <xdr:row>47</xdr:row>
      <xdr:rowOff>0</xdr:rowOff>
    </xdr:to>
    <xdr:pic>
      <xdr:nvPicPr>
        <xdr:cNvPr id="20" name="Рисунок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8181975"/>
          <a:ext cx="4762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55</xdr:row>
      <xdr:rowOff>161925</xdr:rowOff>
    </xdr:from>
    <xdr:to>
      <xdr:col>1</xdr:col>
      <xdr:colOff>504825</xdr:colOff>
      <xdr:row>57</xdr:row>
      <xdr:rowOff>19050</xdr:rowOff>
    </xdr:to>
    <xdr:pic>
      <xdr:nvPicPr>
        <xdr:cNvPr id="21" name="Рисунок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9801225"/>
          <a:ext cx="4762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9525</xdr:rowOff>
    </xdr:from>
    <xdr:to>
      <xdr:col>1</xdr:col>
      <xdr:colOff>514350</xdr:colOff>
      <xdr:row>22</xdr:row>
      <xdr:rowOff>9525</xdr:rowOff>
    </xdr:to>
    <xdr:pic>
      <xdr:nvPicPr>
        <xdr:cNvPr id="22" name="Рисунок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4143375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40</xdr:row>
      <xdr:rowOff>161925</xdr:rowOff>
    </xdr:from>
    <xdr:to>
      <xdr:col>1</xdr:col>
      <xdr:colOff>476250</xdr:colOff>
      <xdr:row>42</xdr:row>
      <xdr:rowOff>9525</xdr:rowOff>
    </xdr:to>
    <xdr:pic>
      <xdr:nvPicPr>
        <xdr:cNvPr id="23" name="Рисунок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7372350"/>
          <a:ext cx="457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50</xdr:row>
      <xdr:rowOff>161925</xdr:rowOff>
    </xdr:from>
    <xdr:to>
      <xdr:col>1</xdr:col>
      <xdr:colOff>457200</xdr:colOff>
      <xdr:row>52</xdr:row>
      <xdr:rowOff>9525</xdr:rowOff>
    </xdr:to>
    <xdr:pic>
      <xdr:nvPicPr>
        <xdr:cNvPr id="24" name="Рисунок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991600"/>
          <a:ext cx="45720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ykal.com.ua/" TargetMode="External" /><Relationship Id="rId2" Type="http://schemas.openxmlformats.org/officeDocument/2006/relationships/hyperlink" Target="mailto:info@veneer-by.com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hyperlink" Target="http://www.veneer-by.com/" TargetMode="Externa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hyperlink" Target="http://www.veneer-by.com/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info@veneer-by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67.57421875" style="0" bestFit="1" customWidth="1"/>
    <col min="8" max="8" width="12.00390625" style="0" customWidth="1"/>
  </cols>
  <sheetData>
    <row r="1" spans="1:8" ht="15.75">
      <c r="A1" s="88" t="s">
        <v>232</v>
      </c>
      <c r="B1" s="89" t="s">
        <v>214</v>
      </c>
      <c r="C1" s="90" t="s">
        <v>213</v>
      </c>
      <c r="D1" s="90"/>
      <c r="E1" s="90"/>
      <c r="F1" s="90" t="s">
        <v>274</v>
      </c>
      <c r="G1" s="90"/>
      <c r="H1" s="105"/>
    </row>
    <row r="2" spans="1:8" ht="15.75">
      <c r="A2" s="91" t="s">
        <v>215</v>
      </c>
      <c r="B2" s="92"/>
      <c r="C2" s="92" t="s">
        <v>212</v>
      </c>
      <c r="D2" s="92"/>
      <c r="E2" s="92"/>
      <c r="F2" s="92" t="s">
        <v>208</v>
      </c>
      <c r="G2" s="92"/>
      <c r="H2" s="106"/>
    </row>
    <row r="3" spans="1:8" ht="15.75">
      <c r="A3" s="91" t="s">
        <v>211</v>
      </c>
      <c r="B3" s="92"/>
      <c r="C3" s="92" t="s">
        <v>275</v>
      </c>
      <c r="D3" s="92"/>
      <c r="E3" s="92"/>
      <c r="F3" s="92" t="s">
        <v>276</v>
      </c>
      <c r="G3" s="92"/>
      <c r="H3" s="106"/>
    </row>
    <row r="4" spans="1:8" ht="15.75">
      <c r="A4" s="93" t="s">
        <v>209</v>
      </c>
      <c r="B4" s="92"/>
      <c r="C4" s="92"/>
      <c r="D4" s="92"/>
      <c r="E4" s="219"/>
      <c r="F4" s="219"/>
      <c r="G4" s="219"/>
      <c r="H4" s="220"/>
    </row>
    <row r="5" spans="1:8" ht="30.75" thickBot="1">
      <c r="A5" s="228" t="s">
        <v>207</v>
      </c>
      <c r="B5" s="229"/>
      <c r="C5" s="229"/>
      <c r="D5" s="229"/>
      <c r="E5" s="229"/>
      <c r="F5" s="229"/>
      <c r="G5" s="229"/>
      <c r="H5" s="230"/>
    </row>
    <row r="6" ht="13.5">
      <c r="A6" s="7"/>
    </row>
    <row r="8" spans="1:8" ht="17.25">
      <c r="A8" s="227" t="s">
        <v>65</v>
      </c>
      <c r="B8" s="227"/>
      <c r="C8" s="227"/>
      <c r="D8" s="227"/>
      <c r="E8" s="227"/>
      <c r="F8" s="227"/>
      <c r="G8" s="227"/>
      <c r="H8" s="227"/>
    </row>
    <row r="9" ht="17.25">
      <c r="A9" s="8"/>
    </row>
    <row r="11" ht="17.25">
      <c r="A11" s="10" t="s">
        <v>252</v>
      </c>
    </row>
    <row r="12" ht="17.25">
      <c r="A12" s="10" t="s">
        <v>42</v>
      </c>
    </row>
    <row r="13" ht="14.25">
      <c r="A13" s="11" t="s">
        <v>43</v>
      </c>
    </row>
    <row r="14" ht="14.25">
      <c r="A14" s="11"/>
    </row>
    <row r="15" ht="14.25">
      <c r="A15" s="11"/>
    </row>
    <row r="16" ht="14.25">
      <c r="A16" s="11"/>
    </row>
    <row r="18" ht="17.25">
      <c r="A18" s="10" t="s">
        <v>44</v>
      </c>
    </row>
    <row r="19" ht="14.25">
      <c r="A19" s="11" t="s">
        <v>45</v>
      </c>
    </row>
    <row r="20" ht="14.25">
      <c r="A20" s="11"/>
    </row>
    <row r="21" ht="14.25">
      <c r="A21" s="11"/>
    </row>
    <row r="22" ht="14.25">
      <c r="A22" s="11"/>
    </row>
    <row r="23" ht="14.25">
      <c r="A23" s="11"/>
    </row>
    <row r="25" ht="14.25">
      <c r="A25" s="11"/>
    </row>
    <row r="26" ht="17.25">
      <c r="A26" s="10" t="s">
        <v>46</v>
      </c>
    </row>
    <row r="27" ht="14.25">
      <c r="A27" s="11" t="s">
        <v>47</v>
      </c>
    </row>
    <row r="28" ht="14.25">
      <c r="A28" s="11" t="s">
        <v>48</v>
      </c>
    </row>
    <row r="29" ht="14.25">
      <c r="A29" s="11"/>
    </row>
    <row r="30" ht="14.25">
      <c r="A30" s="11"/>
    </row>
    <row r="32" ht="14.25">
      <c r="A32" s="11"/>
    </row>
    <row r="33" ht="14.25">
      <c r="A33" s="11"/>
    </row>
    <row r="35" ht="17.25">
      <c r="A35" s="12" t="s">
        <v>49</v>
      </c>
    </row>
    <row r="36" ht="17.25">
      <c r="A36" s="12" t="s">
        <v>50</v>
      </c>
    </row>
    <row r="37" ht="15">
      <c r="A37" s="13" t="s">
        <v>51</v>
      </c>
    </row>
    <row r="38" ht="15">
      <c r="A38" s="14"/>
    </row>
    <row r="39" ht="15">
      <c r="A39" s="14"/>
    </row>
    <row r="40" ht="17.25">
      <c r="A40" s="12" t="s">
        <v>230</v>
      </c>
    </row>
    <row r="41" ht="17.25">
      <c r="A41" s="12" t="s">
        <v>52</v>
      </c>
    </row>
    <row r="42" ht="15">
      <c r="A42" s="15" t="s">
        <v>53</v>
      </c>
    </row>
    <row r="43" ht="15">
      <c r="A43" s="16" t="s">
        <v>54</v>
      </c>
    </row>
    <row r="44" ht="17.25">
      <c r="A44" s="12"/>
    </row>
    <row r="45" ht="17.25">
      <c r="A45" s="12"/>
    </row>
    <row r="46" ht="17.25">
      <c r="A46" s="12" t="s">
        <v>55</v>
      </c>
    </row>
    <row r="47" ht="14.25">
      <c r="A47" s="6" t="s">
        <v>56</v>
      </c>
    </row>
    <row r="48" ht="17.25">
      <c r="A48" s="22" t="s">
        <v>234</v>
      </c>
    </row>
    <row r="49" ht="12.75">
      <c r="A49" s="9"/>
    </row>
    <row r="50" ht="17.25">
      <c r="A50" s="10"/>
    </row>
    <row r="51" ht="17.25">
      <c r="A51" s="10"/>
    </row>
    <row r="52" ht="17.25">
      <c r="A52" s="10" t="s">
        <v>57</v>
      </c>
    </row>
    <row r="53" ht="17.25">
      <c r="A53" s="10" t="s">
        <v>58</v>
      </c>
    </row>
    <row r="54" ht="17.25">
      <c r="A54" s="10" t="s">
        <v>66</v>
      </c>
    </row>
    <row r="55" ht="17.25">
      <c r="A55" s="17"/>
    </row>
    <row r="56" ht="17.25">
      <c r="A56" s="17"/>
    </row>
    <row r="58" ht="32.25">
      <c r="A58" s="18" t="s">
        <v>59</v>
      </c>
    </row>
    <row r="59" ht="15">
      <c r="A59" s="13" t="s">
        <v>60</v>
      </c>
    </row>
    <row r="60" ht="14.25">
      <c r="A60" s="6" t="s">
        <v>61</v>
      </c>
    </row>
    <row r="61" ht="14.25">
      <c r="A61" s="6"/>
    </row>
    <row r="62" ht="14.25">
      <c r="A62" s="6"/>
    </row>
    <row r="63" ht="14.25">
      <c r="A63" s="6"/>
    </row>
    <row r="64" ht="14.25">
      <c r="A64" s="6"/>
    </row>
    <row r="65" ht="17.25">
      <c r="A65" s="12" t="s">
        <v>62</v>
      </c>
    </row>
    <row r="66" ht="14.25">
      <c r="A66" s="6" t="s">
        <v>63</v>
      </c>
    </row>
    <row r="67" ht="17.25">
      <c r="A67" s="17"/>
    </row>
    <row r="68" ht="12.75">
      <c r="A68" s="19" t="s">
        <v>64</v>
      </c>
    </row>
    <row r="69" ht="17.25">
      <c r="A69" s="12"/>
    </row>
    <row r="70" ht="17.25">
      <c r="A70" s="12"/>
    </row>
    <row r="71" spans="1:4" ht="34.5" customHeight="1">
      <c r="A71" s="221" t="s">
        <v>231</v>
      </c>
      <c r="B71" s="222"/>
      <c r="C71" s="222"/>
      <c r="D71" s="222"/>
    </row>
    <row r="72" spans="1:4" ht="34.5" customHeight="1">
      <c r="A72" s="223" t="s">
        <v>233</v>
      </c>
      <c r="B72" s="224"/>
      <c r="C72" s="224"/>
      <c r="D72" s="224"/>
    </row>
    <row r="73" spans="1:4" ht="82.5" customHeight="1">
      <c r="A73" s="225" t="s">
        <v>273</v>
      </c>
      <c r="B73" s="226"/>
      <c r="C73" s="226"/>
      <c r="D73" s="226"/>
    </row>
    <row r="74" ht="12.75">
      <c r="A74" s="20"/>
    </row>
  </sheetData>
  <sheetProtection password="CC4D" sheet="1"/>
  <mergeCells count="6">
    <mergeCell ref="E4:H4"/>
    <mergeCell ref="A71:D71"/>
    <mergeCell ref="A72:D72"/>
    <mergeCell ref="A73:D73"/>
    <mergeCell ref="A8:H8"/>
    <mergeCell ref="A5:H5"/>
  </mergeCells>
  <hyperlinks>
    <hyperlink ref="A68" r:id="rId1" display="http://www.baykal.com.ua/"/>
    <hyperlink ref="A4" r:id="rId2" display="mailto:info@veneer-by.com"/>
  </hyperlinks>
  <printOptions/>
  <pageMargins left="0.75" right="0.75" top="1" bottom="1" header="0.5" footer="0.5"/>
  <pageSetup fitToHeight="2" horizontalDpi="600" verticalDpi="600" orientation="portrait" paperSize="9" scale="63" r:id="rId7"/>
  <rowBreaks count="1" manualBreakCount="1">
    <brk id="44" max="255" man="1"/>
  </rowBreaks>
  <drawing r:id="rId6"/>
  <legacyDrawing r:id="rId5"/>
  <oleObjects>
    <oleObject progId="Word.Picture.8" shapeId="339410" r:id="rId3"/>
    <oleObject progId="Word.Picture.8" shapeId="339411" r:id="rId4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18.140625" style="0" customWidth="1"/>
    <col min="2" max="2" width="16.28125" style="0" customWidth="1"/>
    <col min="3" max="3" width="14.7109375" style="0" customWidth="1"/>
    <col min="4" max="4" width="16.28125" style="0" customWidth="1"/>
    <col min="5" max="5" width="16.00390625" style="0" customWidth="1"/>
    <col min="6" max="6" width="14.00390625" style="0" customWidth="1"/>
    <col min="7" max="7" width="13.8515625" style="0" customWidth="1"/>
    <col min="8" max="8" width="16.57421875" style="0" customWidth="1"/>
  </cols>
  <sheetData>
    <row r="1" spans="1:8" ht="15.75">
      <c r="A1" s="353" t="s">
        <v>232</v>
      </c>
      <c r="B1" s="354"/>
      <c r="C1" s="90"/>
      <c r="D1" s="299" t="s">
        <v>213</v>
      </c>
      <c r="E1" s="299"/>
      <c r="F1" s="299"/>
      <c r="G1" s="299"/>
      <c r="H1" s="299"/>
    </row>
    <row r="2" spans="1:8" ht="15.75">
      <c r="A2" s="91" t="s">
        <v>215</v>
      </c>
      <c r="B2" s="92"/>
      <c r="C2" s="92"/>
      <c r="D2" s="299" t="s">
        <v>212</v>
      </c>
      <c r="E2" s="299"/>
      <c r="F2" s="299"/>
      <c r="G2" s="299"/>
      <c r="H2" s="299"/>
    </row>
    <row r="3" spans="1:8" ht="15.75">
      <c r="A3" s="91" t="s">
        <v>211</v>
      </c>
      <c r="B3" s="92"/>
      <c r="C3" s="92"/>
      <c r="D3" s="299" t="s">
        <v>217</v>
      </c>
      <c r="E3" s="299"/>
      <c r="F3" s="299"/>
      <c r="G3" s="299"/>
      <c r="H3" s="299"/>
    </row>
    <row r="4" spans="1:8" ht="15.75">
      <c r="A4" s="93" t="s">
        <v>209</v>
      </c>
      <c r="B4" s="92"/>
      <c r="C4" s="92"/>
      <c r="D4" s="95"/>
      <c r="E4" s="95"/>
      <c r="F4" s="299" t="s">
        <v>210</v>
      </c>
      <c r="G4" s="299"/>
      <c r="H4" s="299"/>
    </row>
    <row r="5" spans="1:8" ht="30">
      <c r="A5" s="358" t="s">
        <v>207</v>
      </c>
      <c r="B5" s="359"/>
      <c r="C5" s="359"/>
      <c r="D5" s="359"/>
      <c r="E5" s="359"/>
      <c r="F5" s="359"/>
      <c r="G5" s="359"/>
      <c r="H5" s="359"/>
    </row>
    <row r="6" spans="1:6" ht="30">
      <c r="A6" s="68"/>
      <c r="B6" s="69"/>
      <c r="C6" s="69"/>
      <c r="D6" s="69"/>
      <c r="E6" s="69"/>
      <c r="F6" s="69"/>
    </row>
    <row r="7" spans="1:8" ht="30">
      <c r="A7" s="4" t="str">
        <f>'Шпон дуб_шпон укр_пиленный шпон'!G8</f>
        <v>Прайс лист 20/05/2019</v>
      </c>
      <c r="B7" s="69"/>
      <c r="C7" s="69"/>
      <c r="D7" s="69"/>
      <c r="E7" s="63" t="s">
        <v>239</v>
      </c>
      <c r="G7" s="63"/>
      <c r="H7" s="63">
        <f>'Шпон дуб_шпон укр_пиленный шпон'!G7</f>
        <v>2.5</v>
      </c>
    </row>
    <row r="8" spans="1:6" ht="18">
      <c r="A8" s="352"/>
      <c r="B8" s="352"/>
      <c r="C8" s="352"/>
      <c r="D8" s="352"/>
      <c r="E8" s="352"/>
      <c r="F8" s="352"/>
    </row>
    <row r="9" spans="1:8" ht="17.25">
      <c r="A9" s="345" t="s">
        <v>335</v>
      </c>
      <c r="B9" s="345"/>
      <c r="C9" s="345"/>
      <c r="D9" s="345"/>
      <c r="E9" s="345"/>
      <c r="F9" s="345"/>
      <c r="G9" s="345"/>
      <c r="H9" s="345"/>
    </row>
    <row r="10" spans="1:8" ht="17.25">
      <c r="A10" s="139"/>
      <c r="B10" s="139"/>
      <c r="C10" s="139"/>
      <c r="D10" s="139"/>
      <c r="E10" s="139"/>
      <c r="F10" s="139"/>
      <c r="G10" s="344"/>
      <c r="H10" s="344"/>
    </row>
    <row r="11" spans="1:8" ht="18">
      <c r="A11" s="350" t="s">
        <v>334</v>
      </c>
      <c r="B11" s="336" t="s">
        <v>24</v>
      </c>
      <c r="C11" s="336"/>
      <c r="D11" s="336"/>
      <c r="E11" s="312" t="s">
        <v>246</v>
      </c>
      <c r="F11" s="316"/>
      <c r="G11" s="312" t="s">
        <v>247</v>
      </c>
      <c r="H11" s="316"/>
    </row>
    <row r="12" spans="1:8" ht="18">
      <c r="A12" s="351"/>
      <c r="B12" s="96" t="s">
        <v>35</v>
      </c>
      <c r="C12" s="96" t="s">
        <v>74</v>
      </c>
      <c r="D12" s="96" t="s">
        <v>75</v>
      </c>
      <c r="E12" s="96" t="s">
        <v>18</v>
      </c>
      <c r="F12" s="96" t="s">
        <v>19</v>
      </c>
      <c r="G12" s="96" t="s">
        <v>18</v>
      </c>
      <c r="H12" s="96" t="s">
        <v>19</v>
      </c>
    </row>
    <row r="13" spans="1:8" ht="18">
      <c r="A13" s="355" t="s">
        <v>28</v>
      </c>
      <c r="B13" s="33" t="s">
        <v>336</v>
      </c>
      <c r="C13" s="34">
        <v>3</v>
      </c>
      <c r="D13" s="33">
        <v>1.25</v>
      </c>
      <c r="E13" s="34">
        <v>29.98</v>
      </c>
      <c r="F13" s="34">
        <f>E13*C13*D13</f>
        <v>112.425</v>
      </c>
      <c r="G13" s="34">
        <f>E13*$H$7</f>
        <v>74.95</v>
      </c>
      <c r="H13" s="34">
        <f>F13*$H$7</f>
        <v>281.0625</v>
      </c>
    </row>
    <row r="14" spans="1:8" ht="18">
      <c r="A14" s="356"/>
      <c r="B14" s="33" t="s">
        <v>337</v>
      </c>
      <c r="C14" s="34">
        <v>3</v>
      </c>
      <c r="D14" s="33">
        <v>1.25</v>
      </c>
      <c r="E14" s="34">
        <v>61.98</v>
      </c>
      <c r="F14" s="34">
        <f>E14*C14*D14</f>
        <v>232.425</v>
      </c>
      <c r="G14" s="34">
        <f>E14*$H$7</f>
        <v>154.95</v>
      </c>
      <c r="H14" s="34">
        <f>F14*$H$7</f>
        <v>581.0625</v>
      </c>
    </row>
  </sheetData>
  <sheetProtection password="CC4D" sheet="1" objects="1" scenarios="1"/>
  <mergeCells count="14">
    <mergeCell ref="A13:A14"/>
    <mergeCell ref="A9:H9"/>
    <mergeCell ref="A8:F8"/>
    <mergeCell ref="G10:H10"/>
    <mergeCell ref="A11:A12"/>
    <mergeCell ref="B11:D11"/>
    <mergeCell ref="E11:F11"/>
    <mergeCell ref="G11:H11"/>
    <mergeCell ref="F4:H4"/>
    <mergeCell ref="A5:H5"/>
    <mergeCell ref="A1:B1"/>
    <mergeCell ref="D1:H1"/>
    <mergeCell ref="D2:H2"/>
    <mergeCell ref="D3:H3"/>
  </mergeCells>
  <hyperlinks>
    <hyperlink ref="A4" r:id="rId1" display="mailto:info@veneer-by.com"/>
    <hyperlink ref="A5" r:id="rId2" display="www.veneer-by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115" zoomScaleNormal="115" zoomScalePageLayoutView="0" workbookViewId="0" topLeftCell="A1">
      <selection activeCell="E7" sqref="E7"/>
    </sheetView>
  </sheetViews>
  <sheetFormatPr defaultColWidth="8.7109375" defaultRowHeight="12.75"/>
  <cols>
    <col min="1" max="1" width="35.57421875" style="35" customWidth="1"/>
    <col min="2" max="2" width="16.7109375" style="35" bestFit="1" customWidth="1"/>
    <col min="3" max="3" width="7.57421875" style="35" bestFit="1" customWidth="1"/>
    <col min="4" max="4" width="26.7109375" style="35" customWidth="1"/>
    <col min="5" max="5" width="24.28125" style="35" bestFit="1" customWidth="1"/>
    <col min="6" max="6" width="24.28125" style="35" customWidth="1"/>
    <col min="7" max="7" width="26.421875" style="35" customWidth="1"/>
    <col min="8" max="16384" width="8.7109375" style="35" customWidth="1"/>
  </cols>
  <sheetData>
    <row r="1" spans="1:7" ht="18">
      <c r="A1" s="88" t="s">
        <v>232</v>
      </c>
      <c r="B1" s="89" t="s">
        <v>214</v>
      </c>
      <c r="C1" s="90"/>
      <c r="D1" s="90"/>
      <c r="E1" s="90"/>
      <c r="F1" s="90"/>
      <c r="G1" s="90" t="s">
        <v>213</v>
      </c>
    </row>
    <row r="2" spans="1:7" ht="18">
      <c r="A2" s="91" t="s">
        <v>215</v>
      </c>
      <c r="B2" s="92"/>
      <c r="C2" s="92"/>
      <c r="D2" s="92"/>
      <c r="E2" s="92"/>
      <c r="F2" s="92"/>
      <c r="G2" s="92" t="s">
        <v>212</v>
      </c>
    </row>
    <row r="3" spans="1:7" ht="18">
      <c r="A3" s="91" t="s">
        <v>211</v>
      </c>
      <c r="B3" s="92"/>
      <c r="C3" s="92"/>
      <c r="D3" s="92"/>
      <c r="E3" s="92"/>
      <c r="F3" s="92"/>
      <c r="G3" s="92" t="s">
        <v>208</v>
      </c>
    </row>
    <row r="4" spans="1:7" ht="18">
      <c r="A4" s="93" t="s">
        <v>209</v>
      </c>
      <c r="B4" s="92"/>
      <c r="C4" s="92"/>
      <c r="D4" s="92"/>
      <c r="E4" s="270" t="s">
        <v>216</v>
      </c>
      <c r="F4" s="270"/>
      <c r="G4" s="270"/>
    </row>
    <row r="5" spans="1:7" ht="30.75" thickBot="1">
      <c r="A5" s="228" t="s">
        <v>207</v>
      </c>
      <c r="B5" s="229"/>
      <c r="C5" s="229"/>
      <c r="D5" s="229"/>
      <c r="E5" s="229"/>
      <c r="F5" s="229"/>
      <c r="G5" s="229"/>
    </row>
    <row r="7" spans="5:7" ht="18">
      <c r="E7" s="63" t="s">
        <v>239</v>
      </c>
      <c r="F7" s="63"/>
      <c r="G7" s="63">
        <v>2.5</v>
      </c>
    </row>
    <row r="8" spans="1:7" ht="18.75" thickBot="1">
      <c r="A8" s="1" t="s">
        <v>238</v>
      </c>
      <c r="B8"/>
      <c r="C8"/>
      <c r="D8"/>
      <c r="E8"/>
      <c r="F8"/>
      <c r="G8" s="146" t="s">
        <v>344</v>
      </c>
    </row>
    <row r="9" spans="1:7" ht="18" customHeight="1">
      <c r="A9" s="238" t="s">
        <v>0</v>
      </c>
      <c r="B9" s="240" t="s">
        <v>1</v>
      </c>
      <c r="C9" s="240" t="s">
        <v>2</v>
      </c>
      <c r="D9" s="240" t="s">
        <v>3</v>
      </c>
      <c r="E9" s="240" t="s">
        <v>241</v>
      </c>
      <c r="F9" s="231" t="s">
        <v>338</v>
      </c>
      <c r="G9" s="231" t="s">
        <v>240</v>
      </c>
    </row>
    <row r="10" spans="1:7" ht="34.5" customHeight="1" thickBot="1">
      <c r="A10" s="239"/>
      <c r="B10" s="241"/>
      <c r="C10" s="241"/>
      <c r="D10" s="241"/>
      <c r="E10" s="241"/>
      <c r="F10" s="232"/>
      <c r="G10" s="232"/>
    </row>
    <row r="11" spans="1:7" ht="18">
      <c r="A11" s="258" t="s">
        <v>180</v>
      </c>
      <c r="B11" s="242">
        <v>0.55</v>
      </c>
      <c r="C11" s="144" t="s">
        <v>202</v>
      </c>
      <c r="D11" s="145" t="s">
        <v>4</v>
      </c>
      <c r="E11" s="113">
        <v>1.59</v>
      </c>
      <c r="F11" s="147">
        <v>3.32</v>
      </c>
      <c r="G11" s="108">
        <f aca="true" t="shared" si="0" ref="G11:G24">E11*$G$7</f>
        <v>3.975</v>
      </c>
    </row>
    <row r="12" spans="1:7" ht="18">
      <c r="A12" s="259"/>
      <c r="B12" s="266"/>
      <c r="C12" s="261" t="s">
        <v>5</v>
      </c>
      <c r="D12" s="145" t="s">
        <v>4</v>
      </c>
      <c r="E12" s="113">
        <v>2.19</v>
      </c>
      <c r="F12" s="147">
        <v>4.57</v>
      </c>
      <c r="G12" s="108">
        <f t="shared" si="0"/>
        <v>5.475</v>
      </c>
    </row>
    <row r="13" spans="1:7" ht="18">
      <c r="A13" s="259"/>
      <c r="B13" s="266"/>
      <c r="C13" s="261"/>
      <c r="D13" s="145" t="s">
        <v>237</v>
      </c>
      <c r="E13" s="113">
        <v>1.49</v>
      </c>
      <c r="F13" s="147">
        <v>3.11</v>
      </c>
      <c r="G13" s="108">
        <f t="shared" si="0"/>
        <v>3.725</v>
      </c>
    </row>
    <row r="14" spans="1:7" ht="18">
      <c r="A14" s="259"/>
      <c r="B14" s="266"/>
      <c r="C14" s="261"/>
      <c r="D14" s="145" t="s">
        <v>79</v>
      </c>
      <c r="E14" s="113">
        <v>1.19</v>
      </c>
      <c r="F14" s="147">
        <f aca="true" t="shared" si="1" ref="F14:F24">G14/1.2+ROUNDUP(0,2)</f>
        <v>2.4791666666666665</v>
      </c>
      <c r="G14" s="108">
        <f t="shared" si="0"/>
        <v>2.9749999999999996</v>
      </c>
    </row>
    <row r="15" spans="1:7" ht="18">
      <c r="A15" s="259"/>
      <c r="B15" s="266"/>
      <c r="C15" s="145" t="s">
        <v>7</v>
      </c>
      <c r="D15" s="145" t="s">
        <v>80</v>
      </c>
      <c r="E15" s="113">
        <v>1.69</v>
      </c>
      <c r="F15" s="147">
        <v>3.52</v>
      </c>
      <c r="G15" s="108">
        <f t="shared" si="0"/>
        <v>4.225</v>
      </c>
    </row>
    <row r="16" spans="1:7" ht="18">
      <c r="A16" s="259"/>
      <c r="B16" s="266"/>
      <c r="C16" s="144" t="s">
        <v>203</v>
      </c>
      <c r="D16" s="145" t="s">
        <v>4</v>
      </c>
      <c r="E16" s="113">
        <v>1.09</v>
      </c>
      <c r="F16" s="147">
        <v>2.27</v>
      </c>
      <c r="G16" s="108">
        <f t="shared" si="0"/>
        <v>2.725</v>
      </c>
    </row>
    <row r="17" spans="1:7" ht="18">
      <c r="A17" s="259"/>
      <c r="B17" s="266"/>
      <c r="C17" s="261" t="s">
        <v>81</v>
      </c>
      <c r="D17" s="145" t="s">
        <v>285</v>
      </c>
      <c r="E17" s="113">
        <v>0.69</v>
      </c>
      <c r="F17" s="147">
        <f t="shared" si="1"/>
        <v>1.4375</v>
      </c>
      <c r="G17" s="108">
        <f t="shared" si="0"/>
        <v>1.7249999999999999</v>
      </c>
    </row>
    <row r="18" spans="1:7" ht="18.75" thickBot="1">
      <c r="A18" s="259"/>
      <c r="B18" s="243"/>
      <c r="C18" s="247"/>
      <c r="D18" s="143" t="s">
        <v>286</v>
      </c>
      <c r="E18" s="114">
        <v>0.39</v>
      </c>
      <c r="F18" s="202">
        <v>0.82</v>
      </c>
      <c r="G18" s="109">
        <f t="shared" si="0"/>
        <v>0.9750000000000001</v>
      </c>
    </row>
    <row r="19" spans="1:7" ht="18">
      <c r="A19" s="259"/>
      <c r="B19" s="246">
        <v>1.5</v>
      </c>
      <c r="C19" s="142" t="s">
        <v>5</v>
      </c>
      <c r="D19" s="142" t="s">
        <v>6</v>
      </c>
      <c r="E19" s="115">
        <v>6.29</v>
      </c>
      <c r="F19" s="203">
        <v>13.11</v>
      </c>
      <c r="G19" s="110">
        <f t="shared" si="0"/>
        <v>15.725</v>
      </c>
    </row>
    <row r="20" spans="1:7" ht="18.75" thickBot="1">
      <c r="A20" s="259"/>
      <c r="B20" s="266"/>
      <c r="C20" s="143" t="s">
        <v>7</v>
      </c>
      <c r="D20" s="145" t="s">
        <v>280</v>
      </c>
      <c r="E20" s="116">
        <v>3.99</v>
      </c>
      <c r="F20" s="147">
        <v>8.32</v>
      </c>
      <c r="G20" s="111">
        <f t="shared" si="0"/>
        <v>9.975000000000001</v>
      </c>
    </row>
    <row r="21" spans="1:7" ht="18.75" thickBot="1">
      <c r="A21" s="259"/>
      <c r="B21" s="247"/>
      <c r="C21" s="143" t="s">
        <v>218</v>
      </c>
      <c r="D21" s="141" t="s">
        <v>281</v>
      </c>
      <c r="E21" s="117">
        <v>2.99</v>
      </c>
      <c r="F21" s="202">
        <f t="shared" si="1"/>
        <v>6.229166666666667</v>
      </c>
      <c r="G21" s="109">
        <f t="shared" si="0"/>
        <v>7.4750000000000005</v>
      </c>
    </row>
    <row r="22" spans="1:7" ht="18">
      <c r="A22" s="259"/>
      <c r="B22" s="257">
        <v>2.5</v>
      </c>
      <c r="C22" s="144" t="s">
        <v>5</v>
      </c>
      <c r="D22" s="142" t="s">
        <v>6</v>
      </c>
      <c r="E22" s="118">
        <v>10.29</v>
      </c>
      <c r="F22" s="203">
        <f t="shared" si="1"/>
        <v>21.4375</v>
      </c>
      <c r="G22" s="110">
        <f t="shared" si="0"/>
        <v>25.724999999999998</v>
      </c>
    </row>
    <row r="23" spans="1:7" ht="18">
      <c r="A23" s="259"/>
      <c r="B23" s="266"/>
      <c r="C23" s="140" t="s">
        <v>7</v>
      </c>
      <c r="D23" s="145" t="s">
        <v>280</v>
      </c>
      <c r="E23" s="119">
        <v>6.99</v>
      </c>
      <c r="F23" s="147">
        <v>14.57</v>
      </c>
      <c r="G23" s="111">
        <f t="shared" si="0"/>
        <v>17.475</v>
      </c>
    </row>
    <row r="24" spans="1:7" ht="18.75" thickBot="1">
      <c r="A24" s="260"/>
      <c r="B24" s="247"/>
      <c r="C24" s="143" t="s">
        <v>218</v>
      </c>
      <c r="D24" s="141" t="s">
        <v>281</v>
      </c>
      <c r="E24" s="117">
        <v>4.99</v>
      </c>
      <c r="F24" s="114">
        <f t="shared" si="1"/>
        <v>10.395833333333336</v>
      </c>
      <c r="G24" s="109">
        <f t="shared" si="0"/>
        <v>12.475000000000001</v>
      </c>
    </row>
    <row r="25" spans="1:7" ht="18.75" thickBot="1">
      <c r="A25" s="237" t="s">
        <v>83</v>
      </c>
      <c r="B25" s="237"/>
      <c r="C25" s="237"/>
      <c r="D25" s="237"/>
      <c r="E25" s="237"/>
      <c r="F25" s="237"/>
      <c r="G25" s="237"/>
    </row>
    <row r="26" spans="1:7" ht="18" customHeight="1">
      <c r="A26" s="253" t="s">
        <v>0</v>
      </c>
      <c r="B26" s="255" t="s">
        <v>1</v>
      </c>
      <c r="C26" s="255" t="s">
        <v>2</v>
      </c>
      <c r="D26" s="255" t="s">
        <v>3</v>
      </c>
      <c r="E26" s="233" t="s">
        <v>241</v>
      </c>
      <c r="F26" s="231" t="s">
        <v>338</v>
      </c>
      <c r="G26" s="235" t="s">
        <v>240</v>
      </c>
    </row>
    <row r="27" spans="1:7" ht="18" customHeight="1" thickBot="1">
      <c r="A27" s="254"/>
      <c r="B27" s="256"/>
      <c r="C27" s="256"/>
      <c r="D27" s="256"/>
      <c r="E27" s="265"/>
      <c r="F27" s="232"/>
      <c r="G27" s="269"/>
    </row>
    <row r="28" spans="1:7" ht="18">
      <c r="A28" s="262" t="s">
        <v>128</v>
      </c>
      <c r="B28" s="257">
        <v>0.6</v>
      </c>
      <c r="C28" s="148" t="s">
        <v>5</v>
      </c>
      <c r="D28" s="149" t="s">
        <v>82</v>
      </c>
      <c r="E28" s="74">
        <v>1.39</v>
      </c>
      <c r="F28" s="147">
        <f aca="true" t="shared" si="2" ref="F28:F35">G28/1.2+ROUNDUP(0,2)</f>
        <v>2.895833333333333</v>
      </c>
      <c r="G28" s="108">
        <f>E28*$G$7</f>
        <v>3.4749999999999996</v>
      </c>
    </row>
    <row r="29" spans="1:7" ht="18">
      <c r="A29" s="262"/>
      <c r="B29" s="266"/>
      <c r="C29" s="148" t="s">
        <v>7</v>
      </c>
      <c r="D29" s="149" t="s">
        <v>282</v>
      </c>
      <c r="E29" s="74">
        <v>0.99</v>
      </c>
      <c r="F29" s="147">
        <v>2.07</v>
      </c>
      <c r="G29" s="108">
        <f aca="true" t="shared" si="3" ref="G29:G57">E29*$G$7</f>
        <v>2.475</v>
      </c>
    </row>
    <row r="30" spans="1:7" ht="18.75" thickBot="1">
      <c r="A30" s="263"/>
      <c r="B30" s="247"/>
      <c r="C30" s="150" t="s">
        <v>218</v>
      </c>
      <c r="D30" s="150" t="s">
        <v>283</v>
      </c>
      <c r="E30" s="151">
        <v>0.79</v>
      </c>
      <c r="F30" s="202">
        <f t="shared" si="2"/>
        <v>1.6458333333333335</v>
      </c>
      <c r="G30" s="109">
        <f t="shared" si="3"/>
        <v>1.975</v>
      </c>
    </row>
    <row r="31" spans="1:7" ht="18">
      <c r="A31" s="263"/>
      <c r="B31" s="257">
        <v>1.5</v>
      </c>
      <c r="C31" s="148" t="s">
        <v>5</v>
      </c>
      <c r="D31" s="149" t="s">
        <v>82</v>
      </c>
      <c r="E31" s="152">
        <v>4.19</v>
      </c>
      <c r="F31" s="203">
        <f t="shared" si="2"/>
        <v>8.729166666666668</v>
      </c>
      <c r="G31" s="110">
        <f t="shared" si="3"/>
        <v>10.475000000000001</v>
      </c>
    </row>
    <row r="32" spans="1:7" ht="18">
      <c r="A32" s="263"/>
      <c r="B32" s="266"/>
      <c r="C32" s="148" t="s">
        <v>7</v>
      </c>
      <c r="D32" s="149" t="s">
        <v>282</v>
      </c>
      <c r="E32" s="153">
        <v>2.29</v>
      </c>
      <c r="F32" s="147">
        <v>4.77</v>
      </c>
      <c r="G32" s="111">
        <v>5.72</v>
      </c>
    </row>
    <row r="33" spans="1:7" ht="18.75" thickBot="1">
      <c r="A33" s="263"/>
      <c r="B33" s="247"/>
      <c r="C33" s="150" t="s">
        <v>218</v>
      </c>
      <c r="D33" s="150" t="s">
        <v>283</v>
      </c>
      <c r="E33" s="151">
        <v>1.79</v>
      </c>
      <c r="F33" s="202">
        <f t="shared" si="2"/>
        <v>3.7291666666666665</v>
      </c>
      <c r="G33" s="109">
        <f t="shared" si="3"/>
        <v>4.475</v>
      </c>
    </row>
    <row r="34" spans="1:7" ht="18">
      <c r="A34" s="263"/>
      <c r="B34" s="242">
        <v>2.5</v>
      </c>
      <c r="C34" s="148" t="s">
        <v>5</v>
      </c>
      <c r="D34" s="149" t="s">
        <v>82</v>
      </c>
      <c r="E34" s="154">
        <v>6.49</v>
      </c>
      <c r="F34" s="203">
        <f t="shared" si="2"/>
        <v>13.516666666666666</v>
      </c>
      <c r="G34" s="110">
        <v>16.22</v>
      </c>
    </row>
    <row r="35" spans="1:7" ht="18">
      <c r="A35" s="264"/>
      <c r="B35" s="266"/>
      <c r="C35" s="148" t="s">
        <v>7</v>
      </c>
      <c r="D35" s="149" t="s">
        <v>282</v>
      </c>
      <c r="E35" s="74">
        <v>3.49</v>
      </c>
      <c r="F35" s="147">
        <f t="shared" si="2"/>
        <v>7.2666666666666675</v>
      </c>
      <c r="G35" s="111">
        <v>8.72</v>
      </c>
    </row>
    <row r="36" spans="1:7" ht="18.75" thickBot="1">
      <c r="A36" s="264"/>
      <c r="B36" s="266"/>
      <c r="C36" s="150" t="s">
        <v>218</v>
      </c>
      <c r="D36" s="150" t="s">
        <v>283</v>
      </c>
      <c r="E36" s="153">
        <v>2.69</v>
      </c>
      <c r="F36" s="114">
        <v>5.61</v>
      </c>
      <c r="G36" s="109">
        <f t="shared" si="3"/>
        <v>6.725</v>
      </c>
    </row>
    <row r="37" spans="1:7" ht="18">
      <c r="A37" s="267" t="s">
        <v>84</v>
      </c>
      <c r="B37" s="246">
        <v>0.6</v>
      </c>
      <c r="C37" s="148" t="s">
        <v>5</v>
      </c>
      <c r="D37" s="148" t="s">
        <v>4</v>
      </c>
      <c r="E37" s="154">
        <v>1.99</v>
      </c>
      <c r="F37" s="203">
        <f aca="true" t="shared" si="4" ref="F37:F57">G37/1.2+ROUNDUP(0,2)</f>
        <v>4.145833333333333</v>
      </c>
      <c r="G37" s="110">
        <f>E37*$G$7</f>
        <v>4.975</v>
      </c>
    </row>
    <row r="38" spans="1:7" ht="18">
      <c r="A38" s="262"/>
      <c r="B38" s="261"/>
      <c r="C38" s="148" t="s">
        <v>5</v>
      </c>
      <c r="D38" s="148" t="s">
        <v>284</v>
      </c>
      <c r="E38" s="74">
        <v>1.39</v>
      </c>
      <c r="F38" s="147">
        <f t="shared" si="4"/>
        <v>2.895833333333333</v>
      </c>
      <c r="G38" s="108">
        <f t="shared" si="3"/>
        <v>3.4749999999999996</v>
      </c>
    </row>
    <row r="39" spans="1:7" ht="18">
      <c r="A39" s="262"/>
      <c r="B39" s="261"/>
      <c r="C39" s="148" t="s">
        <v>7</v>
      </c>
      <c r="D39" s="148" t="s">
        <v>6</v>
      </c>
      <c r="E39" s="74">
        <v>0.99</v>
      </c>
      <c r="F39" s="147">
        <v>2.07</v>
      </c>
      <c r="G39" s="108">
        <f t="shared" si="3"/>
        <v>2.475</v>
      </c>
    </row>
    <row r="40" spans="1:7" ht="18.75" thickBot="1">
      <c r="A40" s="268"/>
      <c r="B40" s="261"/>
      <c r="C40" s="148" t="s">
        <v>200</v>
      </c>
      <c r="D40" s="148" t="s">
        <v>195</v>
      </c>
      <c r="E40" s="73">
        <v>0.59</v>
      </c>
      <c r="F40" s="202">
        <f t="shared" si="4"/>
        <v>1.2291666666666665</v>
      </c>
      <c r="G40" s="109">
        <f t="shared" si="3"/>
        <v>1.4749999999999999</v>
      </c>
    </row>
    <row r="41" spans="1:7" ht="18">
      <c r="A41" s="267" t="s">
        <v>86</v>
      </c>
      <c r="B41" s="246">
        <v>0.8</v>
      </c>
      <c r="C41" s="155" t="s">
        <v>5</v>
      </c>
      <c r="D41" s="156" t="s">
        <v>6</v>
      </c>
      <c r="E41" s="154">
        <v>1.59</v>
      </c>
      <c r="F41" s="203">
        <v>3.32</v>
      </c>
      <c r="G41" s="110">
        <f t="shared" si="3"/>
        <v>3.975</v>
      </c>
    </row>
    <row r="42" spans="1:7" ht="18.75" thickBot="1">
      <c r="A42" s="263"/>
      <c r="B42" s="247"/>
      <c r="C42" s="150" t="s">
        <v>7</v>
      </c>
      <c r="D42" s="157" t="s">
        <v>85</v>
      </c>
      <c r="E42" s="87">
        <v>0.79</v>
      </c>
      <c r="F42" s="202">
        <f t="shared" si="4"/>
        <v>1.6458333333333335</v>
      </c>
      <c r="G42" s="109">
        <f t="shared" si="3"/>
        <v>1.975</v>
      </c>
    </row>
    <row r="43" spans="1:7" ht="18">
      <c r="A43" s="263"/>
      <c r="B43" s="246">
        <v>1.5</v>
      </c>
      <c r="C43" s="155" t="s">
        <v>5</v>
      </c>
      <c r="D43" s="155" t="s">
        <v>6</v>
      </c>
      <c r="E43" s="154">
        <v>3.29</v>
      </c>
      <c r="F43" s="203">
        <v>6.86</v>
      </c>
      <c r="G43" s="110">
        <f t="shared" si="3"/>
        <v>8.225</v>
      </c>
    </row>
    <row r="44" spans="1:7" ht="18.75" thickBot="1">
      <c r="A44" s="263"/>
      <c r="B44" s="247"/>
      <c r="C44" s="150" t="s">
        <v>7</v>
      </c>
      <c r="D44" s="150" t="s">
        <v>87</v>
      </c>
      <c r="E44" s="151">
        <v>1.49</v>
      </c>
      <c r="F44" s="202">
        <v>3.11</v>
      </c>
      <c r="G44" s="109">
        <f t="shared" si="3"/>
        <v>3.725</v>
      </c>
    </row>
    <row r="45" spans="1:7" ht="18">
      <c r="A45" s="263"/>
      <c r="B45" s="257">
        <v>2.5</v>
      </c>
      <c r="C45" s="158" t="s">
        <v>5</v>
      </c>
      <c r="D45" s="158" t="s">
        <v>6</v>
      </c>
      <c r="E45" s="152">
        <v>5.39</v>
      </c>
      <c r="F45" s="203">
        <f t="shared" si="4"/>
        <v>11.229166666666666</v>
      </c>
      <c r="G45" s="110">
        <f t="shared" si="3"/>
        <v>13.475</v>
      </c>
    </row>
    <row r="46" spans="1:7" ht="18.75" thickBot="1">
      <c r="A46" s="271"/>
      <c r="B46" s="247"/>
      <c r="C46" s="150" t="s">
        <v>7</v>
      </c>
      <c r="D46" s="150" t="s">
        <v>87</v>
      </c>
      <c r="E46" s="151">
        <v>2.49</v>
      </c>
      <c r="F46" s="202">
        <f t="shared" si="4"/>
        <v>5.187500000000001</v>
      </c>
      <c r="G46" s="109">
        <f t="shared" si="3"/>
        <v>6.2250000000000005</v>
      </c>
    </row>
    <row r="47" spans="1:7" ht="18">
      <c r="A47" s="244" t="s">
        <v>88</v>
      </c>
      <c r="B47" s="242">
        <v>0.6</v>
      </c>
      <c r="C47" s="148" t="s">
        <v>5</v>
      </c>
      <c r="D47" s="149" t="s">
        <v>82</v>
      </c>
      <c r="E47" s="154">
        <v>1.39</v>
      </c>
      <c r="F47" s="203">
        <f t="shared" si="4"/>
        <v>2.895833333333333</v>
      </c>
      <c r="G47" s="110">
        <f t="shared" si="3"/>
        <v>3.4749999999999996</v>
      </c>
    </row>
    <row r="48" spans="1:7" ht="18">
      <c r="A48" s="268"/>
      <c r="B48" s="266"/>
      <c r="C48" s="148" t="s">
        <v>7</v>
      </c>
      <c r="D48" s="149" t="s">
        <v>282</v>
      </c>
      <c r="E48" s="152">
        <v>0.99</v>
      </c>
      <c r="F48" s="147">
        <v>2.07</v>
      </c>
      <c r="G48" s="108">
        <f t="shared" si="3"/>
        <v>2.475</v>
      </c>
    </row>
    <row r="49" spans="1:7" ht="18.75" thickBot="1">
      <c r="A49" s="268"/>
      <c r="B49" s="243"/>
      <c r="C49" s="150" t="s">
        <v>218</v>
      </c>
      <c r="D49" s="150" t="s">
        <v>283</v>
      </c>
      <c r="E49" s="159">
        <v>0.79</v>
      </c>
      <c r="F49" s="202">
        <f t="shared" si="4"/>
        <v>1.6458333333333335</v>
      </c>
      <c r="G49" s="109">
        <f t="shared" si="3"/>
        <v>1.975</v>
      </c>
    </row>
    <row r="50" spans="1:7" ht="18">
      <c r="A50" s="268"/>
      <c r="B50" s="246">
        <v>1.5</v>
      </c>
      <c r="C50" s="156" t="s">
        <v>5</v>
      </c>
      <c r="D50" s="156" t="s">
        <v>6</v>
      </c>
      <c r="E50" s="154">
        <v>3.79</v>
      </c>
      <c r="F50" s="203">
        <f t="shared" si="4"/>
        <v>7.895833333333333</v>
      </c>
      <c r="G50" s="110">
        <f t="shared" si="3"/>
        <v>9.475</v>
      </c>
    </row>
    <row r="51" spans="1:7" ht="18.75" thickBot="1">
      <c r="A51" s="268"/>
      <c r="B51" s="247"/>
      <c r="C51" s="157" t="s">
        <v>7</v>
      </c>
      <c r="D51" s="150" t="s">
        <v>191</v>
      </c>
      <c r="E51" s="151">
        <v>1.29</v>
      </c>
      <c r="F51" s="202">
        <f t="shared" si="4"/>
        <v>2.6875</v>
      </c>
      <c r="G51" s="109">
        <f t="shared" si="3"/>
        <v>3.225</v>
      </c>
    </row>
    <row r="52" spans="1:7" ht="18">
      <c r="A52" s="268"/>
      <c r="B52" s="246">
        <v>2.5</v>
      </c>
      <c r="C52" s="156" t="s">
        <v>5</v>
      </c>
      <c r="D52" s="156" t="s">
        <v>6</v>
      </c>
      <c r="E52" s="154">
        <v>5.99</v>
      </c>
      <c r="F52" s="203">
        <f t="shared" si="4"/>
        <v>12.479166666666668</v>
      </c>
      <c r="G52" s="110">
        <f t="shared" si="3"/>
        <v>14.975000000000001</v>
      </c>
    </row>
    <row r="53" spans="1:7" ht="18.75" thickBot="1">
      <c r="A53" s="245"/>
      <c r="B53" s="247"/>
      <c r="C53" s="157" t="s">
        <v>7</v>
      </c>
      <c r="D53" s="150" t="s">
        <v>191</v>
      </c>
      <c r="E53" s="151">
        <v>2.29</v>
      </c>
      <c r="F53" s="202">
        <f t="shared" si="4"/>
        <v>4.766666666666667</v>
      </c>
      <c r="G53" s="109">
        <v>5.72</v>
      </c>
    </row>
    <row r="54" spans="1:7" ht="18">
      <c r="A54" s="244" t="s">
        <v>89</v>
      </c>
      <c r="B54" s="242">
        <v>0.6</v>
      </c>
      <c r="C54" s="156" t="s">
        <v>5</v>
      </c>
      <c r="D54" s="156" t="s">
        <v>6</v>
      </c>
      <c r="E54" s="154">
        <v>2.39</v>
      </c>
      <c r="F54" s="203">
        <f t="shared" si="4"/>
        <v>4.979166666666667</v>
      </c>
      <c r="G54" s="110">
        <f t="shared" si="3"/>
        <v>5.9750000000000005</v>
      </c>
    </row>
    <row r="55" spans="1:7" ht="18.75" thickBot="1">
      <c r="A55" s="245"/>
      <c r="B55" s="243"/>
      <c r="C55" s="160" t="s">
        <v>7</v>
      </c>
      <c r="D55" s="161" t="s">
        <v>191</v>
      </c>
      <c r="E55" s="162">
        <v>1.19</v>
      </c>
      <c r="F55" s="202">
        <f t="shared" si="4"/>
        <v>2.4791666666666665</v>
      </c>
      <c r="G55" s="109">
        <f t="shared" si="3"/>
        <v>2.9749999999999996</v>
      </c>
    </row>
    <row r="56" spans="1:7" ht="18.75" thickBot="1">
      <c r="A56" s="163" t="s">
        <v>196</v>
      </c>
      <c r="B56" s="57">
        <v>0.6</v>
      </c>
      <c r="C56" s="164" t="s">
        <v>5</v>
      </c>
      <c r="D56" s="164" t="s">
        <v>6</v>
      </c>
      <c r="E56" s="165">
        <v>2.99</v>
      </c>
      <c r="F56" s="204">
        <f t="shared" si="4"/>
        <v>6.229166666666667</v>
      </c>
      <c r="G56" s="112">
        <f t="shared" si="3"/>
        <v>7.4750000000000005</v>
      </c>
    </row>
    <row r="57" spans="1:7" ht="18.75" thickBot="1">
      <c r="A57" s="163" t="s">
        <v>201</v>
      </c>
      <c r="B57" s="57">
        <v>0.6</v>
      </c>
      <c r="C57" s="164" t="s">
        <v>7</v>
      </c>
      <c r="D57" s="164" t="s">
        <v>6</v>
      </c>
      <c r="E57" s="166">
        <v>0.59</v>
      </c>
      <c r="F57" s="205">
        <f t="shared" si="4"/>
        <v>1.2291666666666665</v>
      </c>
      <c r="G57" s="66">
        <f t="shared" si="3"/>
        <v>1.4749999999999999</v>
      </c>
    </row>
    <row r="58" spans="1:7" ht="18.75" thickBot="1">
      <c r="A58" s="167" t="s">
        <v>90</v>
      </c>
      <c r="B58" s="168"/>
      <c r="C58" s="168"/>
      <c r="D58" s="168"/>
      <c r="E58" s="168"/>
      <c r="F58" s="168"/>
      <c r="G58" s="168"/>
    </row>
    <row r="59" spans="1:7" ht="18.75" customHeight="1">
      <c r="A59" s="253" t="s">
        <v>0</v>
      </c>
      <c r="B59" s="255" t="s">
        <v>1</v>
      </c>
      <c r="C59" s="255" t="s">
        <v>2</v>
      </c>
      <c r="D59" s="255" t="s">
        <v>3</v>
      </c>
      <c r="E59" s="233" t="s">
        <v>241</v>
      </c>
      <c r="F59" s="231" t="s">
        <v>338</v>
      </c>
      <c r="G59" s="235" t="s">
        <v>240</v>
      </c>
    </row>
    <row r="60" spans="1:7" ht="18" customHeight="1" thickBot="1">
      <c r="A60" s="254"/>
      <c r="B60" s="256"/>
      <c r="C60" s="256"/>
      <c r="D60" s="256"/>
      <c r="E60" s="234"/>
      <c r="F60" s="232"/>
      <c r="G60" s="236"/>
    </row>
    <row r="61" spans="1:7" ht="17.25" customHeight="1">
      <c r="A61" s="248" t="s">
        <v>205</v>
      </c>
      <c r="B61" s="52">
        <v>2.5</v>
      </c>
      <c r="C61" s="52" t="s">
        <v>5</v>
      </c>
      <c r="D61" s="250" t="s">
        <v>6</v>
      </c>
      <c r="E61" s="52">
        <v>11.39</v>
      </c>
      <c r="F61" s="147">
        <f>G61/1.2+ROUNDUP(0,2)</f>
        <v>23.729166666666668</v>
      </c>
      <c r="G61" s="64">
        <f>E61*$G$7</f>
        <v>28.475</v>
      </c>
    </row>
    <row r="62" spans="1:7" ht="18">
      <c r="A62" s="249"/>
      <c r="B62" s="51">
        <v>4.5</v>
      </c>
      <c r="C62" s="51" t="s">
        <v>204</v>
      </c>
      <c r="D62" s="251"/>
      <c r="E62" s="51">
        <v>19.99</v>
      </c>
      <c r="F62" s="147">
        <f>G62/1.2+ROUNDUP(0,2)</f>
        <v>41.64583333333333</v>
      </c>
      <c r="G62" s="64">
        <f>E62*$G$7</f>
        <v>49.974999999999994</v>
      </c>
    </row>
    <row r="63" spans="1:7" ht="18.75" thickBot="1">
      <c r="A63" s="169" t="s">
        <v>180</v>
      </c>
      <c r="B63" s="53">
        <v>4.5</v>
      </c>
      <c r="C63" s="53" t="s">
        <v>204</v>
      </c>
      <c r="D63" s="252"/>
      <c r="E63" s="170">
        <v>30.99</v>
      </c>
      <c r="F63" s="114">
        <v>64.57</v>
      </c>
      <c r="G63" s="65">
        <f>E63*$G$7</f>
        <v>77.475</v>
      </c>
    </row>
    <row r="64" spans="1:7" ht="18">
      <c r="A64" s="36" t="s">
        <v>181</v>
      </c>
      <c r="B64" s="37"/>
      <c r="C64" s="37"/>
      <c r="D64"/>
      <c r="E64"/>
      <c r="F64"/>
      <c r="G64"/>
    </row>
    <row r="65" spans="1:7" ht="18">
      <c r="A65" s="36" t="s">
        <v>91</v>
      </c>
      <c r="B65" s="37"/>
      <c r="C65" s="37"/>
      <c r="D65" s="2"/>
      <c r="E65"/>
      <c r="F65"/>
      <c r="G65"/>
    </row>
    <row r="66" spans="1:7" ht="18">
      <c r="A66" s="36" t="s">
        <v>267</v>
      </c>
      <c r="B66" s="37"/>
      <c r="C66" s="37"/>
      <c r="D66"/>
      <c r="E66"/>
      <c r="F66"/>
      <c r="G66"/>
    </row>
    <row r="67" ht="18">
      <c r="A67" s="54" t="s">
        <v>242</v>
      </c>
    </row>
    <row r="68" spans="1:6" ht="18">
      <c r="A68" s="26" t="s">
        <v>340</v>
      </c>
      <c r="B68" s="26"/>
      <c r="C68" s="26"/>
      <c r="D68" s="26"/>
      <c r="E68" s="25"/>
      <c r="F68" s="25"/>
    </row>
  </sheetData>
  <sheetProtection/>
  <mergeCells count="48">
    <mergeCell ref="F9:F10"/>
    <mergeCell ref="G26:G27"/>
    <mergeCell ref="E4:G4"/>
    <mergeCell ref="A47:A53"/>
    <mergeCell ref="B47:B49"/>
    <mergeCell ref="A41:A46"/>
    <mergeCell ref="B41:B42"/>
    <mergeCell ref="B43:B44"/>
    <mergeCell ref="C26:C27"/>
    <mergeCell ref="D26:D27"/>
    <mergeCell ref="C17:C18"/>
    <mergeCell ref="B19:B21"/>
    <mergeCell ref="A37:A40"/>
    <mergeCell ref="B26:B27"/>
    <mergeCell ref="B28:B30"/>
    <mergeCell ref="B34:B36"/>
    <mergeCell ref="B31:B33"/>
    <mergeCell ref="A26:A27"/>
    <mergeCell ref="B11:B18"/>
    <mergeCell ref="C12:C14"/>
    <mergeCell ref="B45:B46"/>
    <mergeCell ref="A11:A24"/>
    <mergeCell ref="B37:B40"/>
    <mergeCell ref="A5:G5"/>
    <mergeCell ref="A28:A36"/>
    <mergeCell ref="E9:E10"/>
    <mergeCell ref="G9:G10"/>
    <mergeCell ref="E26:E27"/>
    <mergeCell ref="D9:D10"/>
    <mergeCell ref="B22:B24"/>
    <mergeCell ref="B50:B51"/>
    <mergeCell ref="A61:A62"/>
    <mergeCell ref="D61:D63"/>
    <mergeCell ref="B52:B53"/>
    <mergeCell ref="A59:A60"/>
    <mergeCell ref="B59:B60"/>
    <mergeCell ref="C59:C60"/>
    <mergeCell ref="D59:D60"/>
    <mergeCell ref="F26:F27"/>
    <mergeCell ref="F59:F60"/>
    <mergeCell ref="E59:E60"/>
    <mergeCell ref="G59:G60"/>
    <mergeCell ref="A25:G25"/>
    <mergeCell ref="A9:A10"/>
    <mergeCell ref="B9:B10"/>
    <mergeCell ref="C9:C10"/>
    <mergeCell ref="B54:B55"/>
    <mergeCell ref="A54:A55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5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115" zoomScaleNormal="115" zoomScalePageLayoutView="0" workbookViewId="0" topLeftCell="A8">
      <selection activeCell="F11" sqref="F11"/>
    </sheetView>
  </sheetViews>
  <sheetFormatPr defaultColWidth="9.140625" defaultRowHeight="12.75"/>
  <cols>
    <col min="1" max="1" width="31.8515625" style="0" customWidth="1"/>
    <col min="2" max="2" width="12.28125" style="0" bestFit="1" customWidth="1"/>
    <col min="3" max="3" width="12.00390625" style="0" bestFit="1" customWidth="1"/>
    <col min="4" max="4" width="19.421875" style="0" bestFit="1" customWidth="1"/>
    <col min="5" max="6" width="20.28125" style="0" customWidth="1"/>
    <col min="7" max="7" width="14.57421875" style="0" customWidth="1"/>
  </cols>
  <sheetData>
    <row r="1" spans="1:7" ht="15.75">
      <c r="A1" s="88" t="s">
        <v>232</v>
      </c>
      <c r="B1" s="89" t="s">
        <v>214</v>
      </c>
      <c r="C1" s="90"/>
      <c r="D1" s="299" t="s">
        <v>213</v>
      </c>
      <c r="E1" s="299"/>
      <c r="F1" s="299"/>
      <c r="G1" s="299"/>
    </row>
    <row r="2" spans="1:7" ht="15.75">
      <c r="A2" s="91" t="s">
        <v>215</v>
      </c>
      <c r="B2" s="92"/>
      <c r="C2" s="92"/>
      <c r="D2" s="299" t="s">
        <v>212</v>
      </c>
      <c r="E2" s="299"/>
      <c r="F2" s="299"/>
      <c r="G2" s="299"/>
    </row>
    <row r="3" spans="1:7" ht="15.75">
      <c r="A3" s="91" t="s">
        <v>211</v>
      </c>
      <c r="B3" s="92"/>
      <c r="C3" s="92"/>
      <c r="D3" s="299" t="s">
        <v>208</v>
      </c>
      <c r="E3" s="299"/>
      <c r="F3" s="299"/>
      <c r="G3" s="299"/>
    </row>
    <row r="4" spans="1:7" ht="15.75">
      <c r="A4" s="93" t="s">
        <v>209</v>
      </c>
      <c r="B4" s="92"/>
      <c r="C4" s="92"/>
      <c r="D4" s="299" t="s">
        <v>210</v>
      </c>
      <c r="E4" s="299"/>
      <c r="F4" s="299"/>
      <c r="G4" s="299"/>
    </row>
    <row r="5" spans="1:7" ht="30.75" thickBot="1">
      <c r="A5" s="228" t="s">
        <v>207</v>
      </c>
      <c r="B5" s="229"/>
      <c r="C5" s="229"/>
      <c r="D5" s="229"/>
      <c r="E5" s="229"/>
      <c r="F5" s="229"/>
      <c r="G5" s="229"/>
    </row>
    <row r="7" spans="4:7" ht="18">
      <c r="D7" s="63" t="s">
        <v>239</v>
      </c>
      <c r="G7" s="63">
        <f>'Шпон дуб_шпон укр_пиленный шпон'!G7</f>
        <v>2.5</v>
      </c>
    </row>
    <row r="8" spans="1:7" ht="23.25" customHeight="1" thickBot="1">
      <c r="A8" s="1" t="s">
        <v>67</v>
      </c>
      <c r="E8" s="23" t="str">
        <f>'Шпон дуб_шпон укр_пиленный шпон'!G8</f>
        <v>Прайс лист 20/05/2019</v>
      </c>
      <c r="F8" s="23"/>
      <c r="G8" s="23"/>
    </row>
    <row r="9" spans="1:7" ht="12.75" customHeight="1">
      <c r="A9" s="302" t="s">
        <v>0</v>
      </c>
      <c r="B9" s="302" t="s">
        <v>1</v>
      </c>
      <c r="C9" s="302" t="s">
        <v>2</v>
      </c>
      <c r="D9" s="302" t="s">
        <v>3</v>
      </c>
      <c r="E9" s="278" t="s">
        <v>241</v>
      </c>
      <c r="F9" s="231" t="s">
        <v>338</v>
      </c>
      <c r="G9" s="300" t="s">
        <v>243</v>
      </c>
    </row>
    <row r="10" spans="1:7" ht="32.25" customHeight="1" thickBot="1">
      <c r="A10" s="303"/>
      <c r="B10" s="303"/>
      <c r="C10" s="303"/>
      <c r="D10" s="303"/>
      <c r="E10" s="279"/>
      <c r="F10" s="232"/>
      <c r="G10" s="301"/>
    </row>
    <row r="11" spans="1:7" ht="17.25" customHeight="1">
      <c r="A11" s="272" t="s">
        <v>8</v>
      </c>
      <c r="B11" s="275">
        <v>0.6</v>
      </c>
      <c r="C11" s="275" t="s">
        <v>5</v>
      </c>
      <c r="D11" s="27" t="s">
        <v>6</v>
      </c>
      <c r="E11" s="83">
        <v>2.69</v>
      </c>
      <c r="F11" s="83">
        <v>5.61</v>
      </c>
      <c r="G11" s="83">
        <f>E11*$G$7</f>
        <v>6.725</v>
      </c>
    </row>
    <row r="12" spans="1:7" ht="17.25" customHeight="1">
      <c r="A12" s="274"/>
      <c r="B12" s="277"/>
      <c r="C12" s="277"/>
      <c r="D12" s="27" t="s">
        <v>13</v>
      </c>
      <c r="E12" s="83">
        <v>1.29</v>
      </c>
      <c r="F12" s="83">
        <f aca="true" t="shared" si="0" ref="F12:F35">G12/1.2</f>
        <v>2.6875</v>
      </c>
      <c r="G12" s="83">
        <f aca="true" t="shared" si="1" ref="G12:G36">E12*$G$7</f>
        <v>3.225</v>
      </c>
    </row>
    <row r="13" spans="1:7" ht="17.25" customHeight="1">
      <c r="A13" s="272" t="s">
        <v>9</v>
      </c>
      <c r="B13" s="275">
        <v>0.6</v>
      </c>
      <c r="C13" s="27" t="s">
        <v>5</v>
      </c>
      <c r="D13" s="27" t="s">
        <v>6</v>
      </c>
      <c r="E13" s="83">
        <v>1.89</v>
      </c>
      <c r="F13" s="83">
        <f t="shared" si="0"/>
        <v>3.9375</v>
      </c>
      <c r="G13" s="83">
        <f t="shared" si="1"/>
        <v>4.725</v>
      </c>
    </row>
    <row r="14" spans="1:7" ht="17.25" customHeight="1">
      <c r="A14" s="274"/>
      <c r="B14" s="277"/>
      <c r="C14" s="27" t="s">
        <v>218</v>
      </c>
      <c r="D14" s="27" t="s">
        <v>13</v>
      </c>
      <c r="E14" s="83">
        <v>1.39</v>
      </c>
      <c r="F14" s="83">
        <f t="shared" si="0"/>
        <v>2.895833333333333</v>
      </c>
      <c r="G14" s="83">
        <f t="shared" si="1"/>
        <v>3.4749999999999996</v>
      </c>
    </row>
    <row r="15" spans="1:7" ht="17.25" customHeight="1">
      <c r="A15" s="272" t="s">
        <v>127</v>
      </c>
      <c r="B15" s="275">
        <v>0.6</v>
      </c>
      <c r="C15" s="27" t="s">
        <v>5</v>
      </c>
      <c r="D15" s="27" t="s">
        <v>6</v>
      </c>
      <c r="E15" s="83">
        <v>6.89</v>
      </c>
      <c r="F15" s="83">
        <v>14.36</v>
      </c>
      <c r="G15" s="83">
        <f t="shared" si="1"/>
        <v>17.224999999999998</v>
      </c>
    </row>
    <row r="16" spans="1:7" ht="17.25" customHeight="1">
      <c r="A16" s="274"/>
      <c r="B16" s="277"/>
      <c r="C16" s="27" t="s">
        <v>7</v>
      </c>
      <c r="D16" s="27" t="s">
        <v>6</v>
      </c>
      <c r="E16" s="83">
        <v>2.49</v>
      </c>
      <c r="F16" s="83">
        <f t="shared" si="0"/>
        <v>5.187500000000001</v>
      </c>
      <c r="G16" s="83">
        <f t="shared" si="1"/>
        <v>6.2250000000000005</v>
      </c>
    </row>
    <row r="17" spans="1:7" ht="15" customHeight="1">
      <c r="A17" s="44" t="s">
        <v>10</v>
      </c>
      <c r="B17" s="45">
        <v>0.6</v>
      </c>
      <c r="C17" s="27" t="s">
        <v>5</v>
      </c>
      <c r="D17" s="27" t="s">
        <v>6</v>
      </c>
      <c r="E17" s="83">
        <v>2.29</v>
      </c>
      <c r="F17" s="83">
        <f t="shared" si="0"/>
        <v>4.766666666666667</v>
      </c>
      <c r="G17" s="83">
        <v>5.72</v>
      </c>
    </row>
    <row r="18" spans="1:7" ht="17.25" customHeight="1">
      <c r="A18" s="272" t="s">
        <v>11</v>
      </c>
      <c r="B18" s="275">
        <v>0.6</v>
      </c>
      <c r="C18" s="275" t="s">
        <v>5</v>
      </c>
      <c r="D18" s="27" t="s">
        <v>6</v>
      </c>
      <c r="E18" s="83">
        <v>2.69</v>
      </c>
      <c r="F18" s="83">
        <v>5.61</v>
      </c>
      <c r="G18" s="83">
        <f t="shared" si="1"/>
        <v>6.725</v>
      </c>
    </row>
    <row r="19" spans="1:7" ht="17.25" customHeight="1">
      <c r="A19" s="274"/>
      <c r="B19" s="277"/>
      <c r="C19" s="277"/>
      <c r="D19" s="27" t="s">
        <v>13</v>
      </c>
      <c r="E19" s="83">
        <v>1.29</v>
      </c>
      <c r="F19" s="83">
        <f t="shared" si="0"/>
        <v>2.6875</v>
      </c>
      <c r="G19" s="83">
        <f t="shared" si="1"/>
        <v>3.225</v>
      </c>
    </row>
    <row r="20" spans="1:7" ht="15" customHeight="1">
      <c r="A20" s="272" t="s">
        <v>12</v>
      </c>
      <c r="B20" s="275">
        <v>0.6</v>
      </c>
      <c r="C20" s="27" t="s">
        <v>78</v>
      </c>
      <c r="D20" s="27" t="s">
        <v>4</v>
      </c>
      <c r="E20" s="83">
        <v>7.59</v>
      </c>
      <c r="F20" s="83">
        <v>15.82</v>
      </c>
      <c r="G20" s="83">
        <f t="shared" si="1"/>
        <v>18.975</v>
      </c>
    </row>
    <row r="21" spans="1:7" ht="15" customHeight="1">
      <c r="A21" s="273"/>
      <c r="B21" s="276"/>
      <c r="C21" s="275" t="s">
        <v>5</v>
      </c>
      <c r="D21" s="27" t="s">
        <v>6</v>
      </c>
      <c r="E21" s="83">
        <v>6.89</v>
      </c>
      <c r="F21" s="83">
        <v>14.36</v>
      </c>
      <c r="G21" s="83">
        <f t="shared" si="1"/>
        <v>17.224999999999998</v>
      </c>
    </row>
    <row r="22" spans="1:7" ht="15" customHeight="1">
      <c r="A22" s="273"/>
      <c r="B22" s="276"/>
      <c r="C22" s="277"/>
      <c r="D22" s="27" t="s">
        <v>199</v>
      </c>
      <c r="E22" s="83">
        <v>2.99</v>
      </c>
      <c r="F22" s="83">
        <f t="shared" si="0"/>
        <v>6.229166666666667</v>
      </c>
      <c r="G22" s="83">
        <f t="shared" si="1"/>
        <v>7.4750000000000005</v>
      </c>
    </row>
    <row r="23" spans="1:7" ht="15" customHeight="1">
      <c r="A23" s="274"/>
      <c r="B23" s="277"/>
      <c r="C23" s="50" t="s">
        <v>7</v>
      </c>
      <c r="D23" s="27" t="s">
        <v>6</v>
      </c>
      <c r="E23" s="83">
        <v>5.49</v>
      </c>
      <c r="F23" s="83">
        <f t="shared" si="0"/>
        <v>11.437500000000002</v>
      </c>
      <c r="G23" s="83">
        <f t="shared" si="1"/>
        <v>13.725000000000001</v>
      </c>
    </row>
    <row r="24" spans="1:7" ht="15" customHeight="1">
      <c r="A24" s="296" t="s">
        <v>271</v>
      </c>
      <c r="B24" s="293">
        <v>0.6</v>
      </c>
      <c r="C24" s="81" t="s">
        <v>78</v>
      </c>
      <c r="D24" s="82" t="s">
        <v>6</v>
      </c>
      <c r="E24" s="83">
        <v>14.99</v>
      </c>
      <c r="F24" s="83">
        <f t="shared" si="0"/>
        <v>31.229166666666668</v>
      </c>
      <c r="G24" s="83">
        <f t="shared" si="1"/>
        <v>37.475</v>
      </c>
    </row>
    <row r="25" spans="1:7" ht="15" customHeight="1">
      <c r="A25" s="297"/>
      <c r="B25" s="294"/>
      <c r="C25" s="291" t="s">
        <v>5</v>
      </c>
      <c r="D25" s="82" t="s">
        <v>6</v>
      </c>
      <c r="E25" s="83">
        <v>6.99</v>
      </c>
      <c r="F25" s="83">
        <v>14.57</v>
      </c>
      <c r="G25" s="83">
        <f>E25*$G$7</f>
        <v>17.475</v>
      </c>
    </row>
    <row r="26" spans="1:7" ht="15" customHeight="1">
      <c r="A26" s="298"/>
      <c r="B26" s="295"/>
      <c r="C26" s="291"/>
      <c r="D26" s="82" t="s">
        <v>272</v>
      </c>
      <c r="E26" s="83">
        <v>4.99</v>
      </c>
      <c r="F26" s="83">
        <f t="shared" si="0"/>
        <v>10.395833333333336</v>
      </c>
      <c r="G26" s="83">
        <f t="shared" si="1"/>
        <v>12.475000000000001</v>
      </c>
    </row>
    <row r="27" spans="1:7" ht="15" customHeight="1">
      <c r="A27" s="272" t="s">
        <v>68</v>
      </c>
      <c r="B27" s="275">
        <v>0.6</v>
      </c>
      <c r="C27" s="275" t="s">
        <v>5</v>
      </c>
      <c r="D27" s="27" t="s">
        <v>6</v>
      </c>
      <c r="E27" s="83">
        <v>2.69</v>
      </c>
      <c r="F27" s="83">
        <v>5.61</v>
      </c>
      <c r="G27" s="83">
        <f t="shared" si="1"/>
        <v>6.725</v>
      </c>
    </row>
    <row r="28" spans="1:7" ht="15" customHeight="1">
      <c r="A28" s="274"/>
      <c r="B28" s="277"/>
      <c r="C28" s="277"/>
      <c r="D28" s="27" t="s">
        <v>13</v>
      </c>
      <c r="E28" s="83">
        <v>1.29</v>
      </c>
      <c r="F28" s="83">
        <f t="shared" si="0"/>
        <v>2.6875</v>
      </c>
      <c r="G28" s="83">
        <f t="shared" si="1"/>
        <v>3.225</v>
      </c>
    </row>
    <row r="29" spans="1:7" ht="15" customHeight="1">
      <c r="A29" s="272" t="s">
        <v>14</v>
      </c>
      <c r="B29" s="275">
        <v>0.6</v>
      </c>
      <c r="C29" s="45" t="s">
        <v>5</v>
      </c>
      <c r="D29" s="27" t="s">
        <v>6</v>
      </c>
      <c r="E29" s="83">
        <v>2.69</v>
      </c>
      <c r="F29" s="83">
        <v>5.61</v>
      </c>
      <c r="G29" s="83">
        <f t="shared" si="1"/>
        <v>6.725</v>
      </c>
    </row>
    <row r="30" spans="1:7" ht="15" customHeight="1">
      <c r="A30" s="274"/>
      <c r="B30" s="277"/>
      <c r="C30" s="45" t="s">
        <v>7</v>
      </c>
      <c r="D30" s="27" t="s">
        <v>6</v>
      </c>
      <c r="E30" s="83">
        <v>1.89</v>
      </c>
      <c r="F30" s="83">
        <f t="shared" si="0"/>
        <v>3.9375</v>
      </c>
      <c r="G30" s="83">
        <f t="shared" si="1"/>
        <v>4.725</v>
      </c>
    </row>
    <row r="31" spans="1:7" ht="15" customHeight="1">
      <c r="A31" s="272" t="s">
        <v>126</v>
      </c>
      <c r="B31" s="275">
        <v>0.6</v>
      </c>
      <c r="C31" s="275" t="s">
        <v>5</v>
      </c>
      <c r="D31" s="27" t="s">
        <v>6</v>
      </c>
      <c r="E31" s="83">
        <v>6.89</v>
      </c>
      <c r="F31" s="83">
        <v>14.36</v>
      </c>
      <c r="G31" s="83">
        <f t="shared" si="1"/>
        <v>17.224999999999998</v>
      </c>
    </row>
    <row r="32" spans="1:7" ht="15" customHeight="1">
      <c r="A32" s="274"/>
      <c r="B32" s="277"/>
      <c r="C32" s="277"/>
      <c r="D32" s="27" t="s">
        <v>15</v>
      </c>
      <c r="E32" s="83">
        <v>3.39</v>
      </c>
      <c r="F32" s="83">
        <v>7.07</v>
      </c>
      <c r="G32" s="83">
        <f t="shared" si="1"/>
        <v>8.475</v>
      </c>
    </row>
    <row r="33" spans="1:7" ht="15" customHeight="1">
      <c r="A33" s="72" t="s">
        <v>266</v>
      </c>
      <c r="B33" s="45">
        <v>0.6</v>
      </c>
      <c r="C33" s="27" t="s">
        <v>5</v>
      </c>
      <c r="D33" s="27" t="s">
        <v>6</v>
      </c>
      <c r="E33" s="83">
        <v>2.29</v>
      </c>
      <c r="F33" s="83">
        <f t="shared" si="0"/>
        <v>4.766666666666667</v>
      </c>
      <c r="G33" s="83">
        <v>5.72</v>
      </c>
    </row>
    <row r="34" spans="1:7" ht="15" customHeight="1">
      <c r="A34" s="272" t="s">
        <v>198</v>
      </c>
      <c r="B34" s="275">
        <v>0.6</v>
      </c>
      <c r="C34" s="27" t="s">
        <v>78</v>
      </c>
      <c r="D34" s="27" t="s">
        <v>4</v>
      </c>
      <c r="E34" s="83">
        <v>3.19</v>
      </c>
      <c r="F34" s="83">
        <f t="shared" si="0"/>
        <v>6.645833333333333</v>
      </c>
      <c r="G34" s="83">
        <f t="shared" si="1"/>
        <v>7.975</v>
      </c>
    </row>
    <row r="35" spans="1:7" ht="17.25" customHeight="1">
      <c r="A35" s="273"/>
      <c r="B35" s="276"/>
      <c r="C35" s="27" t="s">
        <v>5</v>
      </c>
      <c r="D35" s="27" t="s">
        <v>4</v>
      </c>
      <c r="E35" s="83">
        <v>2.39</v>
      </c>
      <c r="F35" s="83">
        <f t="shared" si="0"/>
        <v>4.979166666666667</v>
      </c>
      <c r="G35" s="83">
        <f t="shared" si="1"/>
        <v>5.9750000000000005</v>
      </c>
    </row>
    <row r="36" spans="1:7" ht="17.25" customHeight="1">
      <c r="A36" s="274"/>
      <c r="B36" s="277"/>
      <c r="C36" s="27" t="s">
        <v>7</v>
      </c>
      <c r="D36" s="27" t="s">
        <v>6</v>
      </c>
      <c r="E36" s="83">
        <v>1.59</v>
      </c>
      <c r="F36" s="83">
        <v>3.32</v>
      </c>
      <c r="G36" s="83">
        <f t="shared" si="1"/>
        <v>3.975</v>
      </c>
    </row>
    <row r="38" spans="1:7" ht="16.5" thickBot="1">
      <c r="A38" s="292" t="s">
        <v>76</v>
      </c>
      <c r="B38" s="292"/>
      <c r="C38" s="292"/>
      <c r="D38" s="292"/>
      <c r="E38" s="292"/>
      <c r="F38" s="292"/>
      <c r="G38" s="292"/>
    </row>
    <row r="39" spans="1:7" ht="12.75" customHeight="1">
      <c r="A39" s="285" t="s">
        <v>0</v>
      </c>
      <c r="B39" s="286"/>
      <c r="C39" s="287"/>
      <c r="D39" s="280" t="s">
        <v>1</v>
      </c>
      <c r="E39" s="278" t="s">
        <v>244</v>
      </c>
      <c r="F39" s="231" t="s">
        <v>338</v>
      </c>
      <c r="G39" s="300" t="s">
        <v>245</v>
      </c>
    </row>
    <row r="40" spans="1:7" ht="31.5" customHeight="1" thickBot="1">
      <c r="A40" s="288"/>
      <c r="B40" s="289"/>
      <c r="C40" s="290"/>
      <c r="D40" s="281"/>
      <c r="E40" s="279"/>
      <c r="F40" s="232"/>
      <c r="G40" s="301"/>
    </row>
    <row r="41" spans="1:7" ht="18">
      <c r="A41" s="282" t="s">
        <v>183</v>
      </c>
      <c r="B41" s="283"/>
      <c r="C41" s="284"/>
      <c r="D41" s="49">
        <v>0.6</v>
      </c>
      <c r="E41" s="55">
        <v>21</v>
      </c>
      <c r="F41" s="83">
        <f>G41/1.2</f>
        <v>43.75</v>
      </c>
      <c r="G41" s="67">
        <f aca="true" t="shared" si="2" ref="G41:G55">E41*$G$7</f>
        <v>52.5</v>
      </c>
    </row>
    <row r="42" spans="1:7" ht="18">
      <c r="A42" s="282" t="s">
        <v>124</v>
      </c>
      <c r="B42" s="283"/>
      <c r="C42" s="284"/>
      <c r="D42" s="49">
        <v>0.6</v>
      </c>
      <c r="E42" s="55">
        <v>54</v>
      </c>
      <c r="F42" s="83">
        <f aca="true" t="shared" si="3" ref="F42:F55">G42/1.2</f>
        <v>112.5</v>
      </c>
      <c r="G42" s="67">
        <f t="shared" si="2"/>
        <v>135</v>
      </c>
    </row>
    <row r="43" spans="1:7" ht="18">
      <c r="A43" s="282" t="s">
        <v>125</v>
      </c>
      <c r="B43" s="283"/>
      <c r="C43" s="284"/>
      <c r="D43" s="49">
        <v>0.6</v>
      </c>
      <c r="E43" s="55">
        <v>11</v>
      </c>
      <c r="F43" s="83">
        <f t="shared" si="3"/>
        <v>22.916666666666668</v>
      </c>
      <c r="G43" s="67">
        <f t="shared" si="2"/>
        <v>27.5</v>
      </c>
    </row>
    <row r="44" spans="1:7" ht="18">
      <c r="A44" s="282" t="s">
        <v>184</v>
      </c>
      <c r="B44" s="283"/>
      <c r="C44" s="284"/>
      <c r="D44" s="49">
        <v>0.6</v>
      </c>
      <c r="E44" s="55">
        <v>21</v>
      </c>
      <c r="F44" s="83">
        <f t="shared" si="3"/>
        <v>43.75</v>
      </c>
      <c r="G44" s="67">
        <f t="shared" si="2"/>
        <v>52.5</v>
      </c>
    </row>
    <row r="45" spans="1:7" ht="18">
      <c r="A45" s="282" t="s">
        <v>185</v>
      </c>
      <c r="B45" s="283"/>
      <c r="C45" s="284"/>
      <c r="D45" s="49">
        <v>0.6</v>
      </c>
      <c r="E45" s="55">
        <v>21</v>
      </c>
      <c r="F45" s="83">
        <f t="shared" si="3"/>
        <v>43.75</v>
      </c>
      <c r="G45" s="67">
        <f t="shared" si="2"/>
        <v>52.5</v>
      </c>
    </row>
    <row r="46" spans="1:7" ht="18">
      <c r="A46" s="282" t="s">
        <v>20</v>
      </c>
      <c r="B46" s="283"/>
      <c r="C46" s="284"/>
      <c r="D46" s="49">
        <v>0.6</v>
      </c>
      <c r="E46" s="55">
        <v>54</v>
      </c>
      <c r="F46" s="83">
        <f t="shared" si="3"/>
        <v>112.5</v>
      </c>
      <c r="G46" s="67">
        <f t="shared" si="2"/>
        <v>135</v>
      </c>
    </row>
    <row r="47" spans="1:7" ht="18">
      <c r="A47" s="282" t="s">
        <v>69</v>
      </c>
      <c r="B47" s="283"/>
      <c r="C47" s="284"/>
      <c r="D47" s="49">
        <v>0.6</v>
      </c>
      <c r="E47" s="55">
        <v>10</v>
      </c>
      <c r="F47" s="83">
        <f t="shared" si="3"/>
        <v>20.833333333333336</v>
      </c>
      <c r="G47" s="67">
        <f t="shared" si="2"/>
        <v>25</v>
      </c>
    </row>
    <row r="48" spans="1:7" ht="18">
      <c r="A48" s="282" t="s">
        <v>186</v>
      </c>
      <c r="B48" s="283"/>
      <c r="C48" s="284"/>
      <c r="D48" s="49">
        <v>0.6</v>
      </c>
      <c r="E48" s="55">
        <v>21</v>
      </c>
      <c r="F48" s="83">
        <f t="shared" si="3"/>
        <v>43.75</v>
      </c>
      <c r="G48" s="67">
        <f t="shared" si="2"/>
        <v>52.5</v>
      </c>
    </row>
    <row r="49" spans="1:7" ht="18">
      <c r="A49" s="282" t="s">
        <v>187</v>
      </c>
      <c r="B49" s="283"/>
      <c r="C49" s="284"/>
      <c r="D49" s="49">
        <v>0.6</v>
      </c>
      <c r="E49" s="55">
        <v>21</v>
      </c>
      <c r="F49" s="83">
        <f t="shared" si="3"/>
        <v>43.75</v>
      </c>
      <c r="G49" s="67">
        <f t="shared" si="2"/>
        <v>52.5</v>
      </c>
    </row>
    <row r="50" spans="1:7" ht="18">
      <c r="A50" s="282" t="s">
        <v>188</v>
      </c>
      <c r="B50" s="283"/>
      <c r="C50" s="284"/>
      <c r="D50" s="49">
        <v>0.6</v>
      </c>
      <c r="E50" s="55">
        <v>21</v>
      </c>
      <c r="F50" s="83">
        <f t="shared" si="3"/>
        <v>43.75</v>
      </c>
      <c r="G50" s="67">
        <f t="shared" si="2"/>
        <v>52.5</v>
      </c>
    </row>
    <row r="51" spans="1:7" ht="18">
      <c r="A51" s="282" t="s">
        <v>41</v>
      </c>
      <c r="B51" s="283"/>
      <c r="C51" s="284"/>
      <c r="D51" s="49">
        <v>0.6</v>
      </c>
      <c r="E51" s="55">
        <v>45</v>
      </c>
      <c r="F51" s="83">
        <f t="shared" si="3"/>
        <v>93.75</v>
      </c>
      <c r="G51" s="67">
        <f t="shared" si="2"/>
        <v>112.5</v>
      </c>
    </row>
    <row r="52" spans="1:7" ht="18">
      <c r="A52" s="282" t="s">
        <v>16</v>
      </c>
      <c r="B52" s="283"/>
      <c r="C52" s="284"/>
      <c r="D52" s="49">
        <v>0.6</v>
      </c>
      <c r="E52" s="55">
        <v>25</v>
      </c>
      <c r="F52" s="83">
        <f t="shared" si="3"/>
        <v>52.083333333333336</v>
      </c>
      <c r="G52" s="67">
        <f t="shared" si="2"/>
        <v>62.5</v>
      </c>
    </row>
    <row r="53" spans="1:7" ht="18">
      <c r="A53" s="282" t="s">
        <v>17</v>
      </c>
      <c r="B53" s="283"/>
      <c r="C53" s="284"/>
      <c r="D53" s="49">
        <v>0.6</v>
      </c>
      <c r="E53" s="55">
        <v>7.49</v>
      </c>
      <c r="F53" s="83">
        <v>15.61</v>
      </c>
      <c r="G53" s="67">
        <f t="shared" si="2"/>
        <v>18.725</v>
      </c>
    </row>
    <row r="54" spans="1:7" ht="18">
      <c r="A54" s="282" t="s">
        <v>21</v>
      </c>
      <c r="B54" s="283"/>
      <c r="C54" s="284"/>
      <c r="D54" s="49">
        <v>0.6</v>
      </c>
      <c r="E54" s="55">
        <v>21</v>
      </c>
      <c r="F54" s="83">
        <f t="shared" si="3"/>
        <v>43.75</v>
      </c>
      <c r="G54" s="67">
        <f t="shared" si="2"/>
        <v>52.5</v>
      </c>
    </row>
    <row r="55" spans="1:7" ht="18">
      <c r="A55" s="282" t="s">
        <v>189</v>
      </c>
      <c r="B55" s="283"/>
      <c r="C55" s="284"/>
      <c r="D55" s="49">
        <v>0.6</v>
      </c>
      <c r="E55" s="55">
        <v>21</v>
      </c>
      <c r="F55" s="83">
        <f t="shared" si="3"/>
        <v>43.75</v>
      </c>
      <c r="G55" s="67">
        <f t="shared" si="2"/>
        <v>52.5</v>
      </c>
    </row>
    <row r="56" spans="1:7" ht="18">
      <c r="A56" s="1" t="s">
        <v>77</v>
      </c>
      <c r="B56" s="29"/>
      <c r="C56" s="29"/>
      <c r="D56" s="30"/>
      <c r="E56" s="31"/>
      <c r="F56" s="31"/>
      <c r="G56" s="31"/>
    </row>
    <row r="57" ht="18">
      <c r="A57" s="54" t="s">
        <v>242</v>
      </c>
    </row>
    <row r="58" spans="1:6" ht="18">
      <c r="A58" s="26" t="s">
        <v>340</v>
      </c>
      <c r="B58" s="26"/>
      <c r="C58" s="26"/>
      <c r="D58" s="26"/>
      <c r="E58" s="25"/>
      <c r="F58" s="25"/>
    </row>
  </sheetData>
  <sheetProtection password="CC4D" sheet="1"/>
  <mergeCells count="59">
    <mergeCell ref="G39:G40"/>
    <mergeCell ref="A9:A10"/>
    <mergeCell ref="B9:B10"/>
    <mergeCell ref="C9:C10"/>
    <mergeCell ref="D9:D10"/>
    <mergeCell ref="E9:E10"/>
    <mergeCell ref="G9:G10"/>
    <mergeCell ref="C27:C28"/>
    <mergeCell ref="B29:B30"/>
    <mergeCell ref="C11:C12"/>
    <mergeCell ref="A20:A23"/>
    <mergeCell ref="A24:A26"/>
    <mergeCell ref="B11:B12"/>
    <mergeCell ref="A5:G5"/>
    <mergeCell ref="D1:G1"/>
    <mergeCell ref="D2:G2"/>
    <mergeCell ref="D3:G3"/>
    <mergeCell ref="D4:G4"/>
    <mergeCell ref="F9:F10"/>
    <mergeCell ref="A41:C41"/>
    <mergeCell ref="A38:G38"/>
    <mergeCell ref="A13:A14"/>
    <mergeCell ref="B13:B14"/>
    <mergeCell ref="A11:A12"/>
    <mergeCell ref="A18:A19"/>
    <mergeCell ref="B18:B19"/>
    <mergeCell ref="B24:B26"/>
    <mergeCell ref="A15:A16"/>
    <mergeCell ref="B15:B16"/>
    <mergeCell ref="A51:C51"/>
    <mergeCell ref="A50:C50"/>
    <mergeCell ref="C18:C19"/>
    <mergeCell ref="C21:C22"/>
    <mergeCell ref="C25:C26"/>
    <mergeCell ref="B20:B23"/>
    <mergeCell ref="C31:C32"/>
    <mergeCell ref="A48:C48"/>
    <mergeCell ref="A47:C47"/>
    <mergeCell ref="A45:C45"/>
    <mergeCell ref="A46:C46"/>
    <mergeCell ref="A42:C42"/>
    <mergeCell ref="A43:C43"/>
    <mergeCell ref="A44:C44"/>
    <mergeCell ref="A39:C40"/>
    <mergeCell ref="A55:C55"/>
    <mergeCell ref="A53:C53"/>
    <mergeCell ref="A54:C54"/>
    <mergeCell ref="A52:C52"/>
    <mergeCell ref="A49:C49"/>
    <mergeCell ref="F39:F40"/>
    <mergeCell ref="A34:A36"/>
    <mergeCell ref="B34:B36"/>
    <mergeCell ref="A31:A32"/>
    <mergeCell ref="B31:B32"/>
    <mergeCell ref="A27:A28"/>
    <mergeCell ref="E39:E40"/>
    <mergeCell ref="B27:B28"/>
    <mergeCell ref="A29:A30"/>
    <mergeCell ref="D39:D40"/>
  </mergeCells>
  <hyperlinks>
    <hyperlink ref="A4" r:id="rId1" display="mailto:info@veneer-by.com"/>
  </hyperlinks>
  <printOptions/>
  <pageMargins left="0.31" right="0.33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36" max="5" man="1"/>
  </rowBreaks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workbookViewId="0" topLeftCell="A19">
      <selection activeCell="G29" sqref="G29"/>
    </sheetView>
  </sheetViews>
  <sheetFormatPr defaultColWidth="9.140625" defaultRowHeight="12.75"/>
  <cols>
    <col min="1" max="1" width="28.421875" style="0" customWidth="1"/>
    <col min="2" max="2" width="14.7109375" style="0" customWidth="1"/>
    <col min="3" max="3" width="15.57421875" style="0" customWidth="1"/>
    <col min="4" max="4" width="14.00390625" style="0" bestFit="1" customWidth="1"/>
    <col min="5" max="6" width="24.00390625" style="0" customWidth="1"/>
    <col min="7" max="7" width="29.140625" style="0" customWidth="1"/>
  </cols>
  <sheetData>
    <row r="1" spans="1:7" ht="15" customHeight="1">
      <c r="A1" s="88" t="s">
        <v>232</v>
      </c>
      <c r="B1" s="89" t="s">
        <v>214</v>
      </c>
      <c r="C1" s="90"/>
      <c r="D1" s="299" t="s">
        <v>213</v>
      </c>
      <c r="E1" s="299"/>
      <c r="F1" s="299"/>
      <c r="G1" s="299"/>
    </row>
    <row r="2" spans="1:7" ht="12" customHeight="1">
      <c r="A2" s="91" t="s">
        <v>215</v>
      </c>
      <c r="B2" s="92"/>
      <c r="C2" s="92"/>
      <c r="D2" s="299" t="s">
        <v>212</v>
      </c>
      <c r="E2" s="299"/>
      <c r="F2" s="299"/>
      <c r="G2" s="299"/>
    </row>
    <row r="3" spans="1:7" ht="12" customHeight="1">
      <c r="A3" s="91" t="s">
        <v>211</v>
      </c>
      <c r="B3" s="92"/>
      <c r="C3" s="92"/>
      <c r="D3" s="299" t="s">
        <v>235</v>
      </c>
      <c r="E3" s="299"/>
      <c r="F3" s="299"/>
      <c r="G3" s="299"/>
    </row>
    <row r="4" spans="1:7" ht="12" customHeight="1">
      <c r="A4" s="93" t="s">
        <v>209</v>
      </c>
      <c r="B4" s="92"/>
      <c r="C4" s="92"/>
      <c r="D4" s="299" t="s">
        <v>210</v>
      </c>
      <c r="E4" s="299"/>
      <c r="F4" s="299"/>
      <c r="G4" s="299"/>
    </row>
    <row r="5" spans="1:7" ht="30">
      <c r="A5" s="314" t="s">
        <v>207</v>
      </c>
      <c r="B5" s="315"/>
      <c r="C5" s="315"/>
      <c r="D5" s="315"/>
      <c r="E5" s="315"/>
      <c r="F5" s="315"/>
      <c r="G5" s="315"/>
    </row>
    <row r="7" spans="2:4" ht="18">
      <c r="B7" s="63" t="s">
        <v>239</v>
      </c>
      <c r="D7" s="63">
        <f>'Шпон дуб_шпон укр_пиленный шпон'!G7</f>
        <v>2.5</v>
      </c>
    </row>
    <row r="8" spans="1:6" ht="16.5" thickBot="1">
      <c r="A8" s="1" t="s">
        <v>194</v>
      </c>
      <c r="E8" s="23" t="str">
        <f>'Шпон дуб_шпон укр_пиленный шпон'!G8</f>
        <v>Прайс лист 20/05/2019</v>
      </c>
      <c r="F8" s="23"/>
    </row>
    <row r="9" spans="1:7" ht="18" customHeight="1">
      <c r="A9" s="310" t="s">
        <v>0</v>
      </c>
      <c r="B9" s="310" t="s">
        <v>1</v>
      </c>
      <c r="C9" s="310" t="s">
        <v>108</v>
      </c>
      <c r="D9" s="310" t="s">
        <v>109</v>
      </c>
      <c r="E9" s="310" t="s">
        <v>246</v>
      </c>
      <c r="F9" s="231" t="s">
        <v>338</v>
      </c>
      <c r="G9" s="312" t="s">
        <v>247</v>
      </c>
    </row>
    <row r="10" spans="1:7" ht="24" customHeight="1" thickBot="1">
      <c r="A10" s="311"/>
      <c r="B10" s="311"/>
      <c r="C10" s="311"/>
      <c r="D10" s="311"/>
      <c r="E10" s="311"/>
      <c r="F10" s="232"/>
      <c r="G10" s="313"/>
    </row>
    <row r="11" spans="1:7" ht="36">
      <c r="A11" s="307" t="s">
        <v>224</v>
      </c>
      <c r="B11" s="306">
        <v>0.5</v>
      </c>
      <c r="C11" s="60" t="s">
        <v>110</v>
      </c>
      <c r="D11" s="60" t="s">
        <v>111</v>
      </c>
      <c r="E11" s="59">
        <v>4.9</v>
      </c>
      <c r="F11" s="59">
        <v>10.21</v>
      </c>
      <c r="G11" s="59">
        <f>E11*$D$7</f>
        <v>12.25</v>
      </c>
    </row>
    <row r="12" spans="1:7" ht="36">
      <c r="A12" s="307"/>
      <c r="B12" s="306"/>
      <c r="C12" s="60" t="s">
        <v>112</v>
      </c>
      <c r="D12" s="60" t="s">
        <v>111</v>
      </c>
      <c r="E12" s="59">
        <v>6.5</v>
      </c>
      <c r="F12" s="59">
        <f>G12/1.2</f>
        <v>13.541666666666668</v>
      </c>
      <c r="G12" s="59">
        <f>E12*$D$7</f>
        <v>16.25</v>
      </c>
    </row>
    <row r="13" spans="1:7" ht="36">
      <c r="A13" s="308" t="s">
        <v>225</v>
      </c>
      <c r="B13" s="306">
        <v>0.5</v>
      </c>
      <c r="C13" s="60" t="s">
        <v>110</v>
      </c>
      <c r="D13" s="60" t="s">
        <v>111</v>
      </c>
      <c r="E13" s="59">
        <v>5.89</v>
      </c>
      <c r="F13" s="59">
        <f>G13/1.2</f>
        <v>12.266666666666667</v>
      </c>
      <c r="G13" s="59">
        <v>14.72</v>
      </c>
    </row>
    <row r="14" spans="1:7" ht="36">
      <c r="A14" s="309"/>
      <c r="B14" s="306"/>
      <c r="C14" s="60" t="s">
        <v>112</v>
      </c>
      <c r="D14" s="60" t="s">
        <v>111</v>
      </c>
      <c r="E14" s="59">
        <v>7.89</v>
      </c>
      <c r="F14" s="59">
        <f>G14/1.2</f>
        <v>16.4375</v>
      </c>
      <c r="G14" s="59">
        <f>E14*$D$7</f>
        <v>19.724999999999998</v>
      </c>
    </row>
    <row r="15" spans="1:7" ht="36">
      <c r="A15" s="307" t="s">
        <v>279</v>
      </c>
      <c r="B15" s="306">
        <v>0.5</v>
      </c>
      <c r="C15" s="60" t="s">
        <v>110</v>
      </c>
      <c r="D15" s="60" t="s">
        <v>111</v>
      </c>
      <c r="E15" s="113">
        <v>9.29</v>
      </c>
      <c r="F15" s="59">
        <v>19.36</v>
      </c>
      <c r="G15" s="59">
        <f>E15*$D$7</f>
        <v>23.224999999999998</v>
      </c>
    </row>
    <row r="16" spans="1:7" ht="36">
      <c r="A16" s="307"/>
      <c r="B16" s="306"/>
      <c r="C16" s="60" t="s">
        <v>112</v>
      </c>
      <c r="D16" s="60" t="s">
        <v>111</v>
      </c>
      <c r="E16" s="113">
        <v>11.29</v>
      </c>
      <c r="F16" s="59">
        <v>23.52</v>
      </c>
      <c r="G16" s="59">
        <v>28.22</v>
      </c>
    </row>
    <row r="17" spans="1:7" ht="18">
      <c r="A17" s="61"/>
      <c r="B17" s="62"/>
      <c r="C17" s="61"/>
      <c r="D17" s="61"/>
      <c r="E17" s="62"/>
      <c r="F17" s="62"/>
      <c r="G17" s="23"/>
    </row>
    <row r="18" spans="1:7" ht="15.75">
      <c r="A18" s="1" t="s">
        <v>227</v>
      </c>
      <c r="G18" s="23"/>
    </row>
    <row r="19" spans="1:7" ht="42.75" customHeight="1">
      <c r="A19" s="94" t="s">
        <v>0</v>
      </c>
      <c r="B19" s="94" t="s">
        <v>1</v>
      </c>
      <c r="C19" s="94" t="s">
        <v>108</v>
      </c>
      <c r="D19" s="94" t="s">
        <v>109</v>
      </c>
      <c r="E19" s="94" t="s">
        <v>248</v>
      </c>
      <c r="F19" s="94" t="s">
        <v>339</v>
      </c>
      <c r="G19" s="94" t="s">
        <v>247</v>
      </c>
    </row>
    <row r="20" spans="1:7" ht="36">
      <c r="A20" s="273" t="s">
        <v>180</v>
      </c>
      <c r="B20" s="58">
        <v>1</v>
      </c>
      <c r="C20" s="56" t="s">
        <v>23</v>
      </c>
      <c r="D20" s="56" t="s">
        <v>111</v>
      </c>
      <c r="E20" s="113">
        <v>12.29</v>
      </c>
      <c r="F20" s="113">
        <v>25.61</v>
      </c>
      <c r="G20" s="43">
        <f aca="true" t="shared" si="0" ref="G20:G34">E20*$D$7</f>
        <v>30.724999999999998</v>
      </c>
    </row>
    <row r="21" spans="1:7" ht="36">
      <c r="A21" s="273"/>
      <c r="B21" s="43">
        <v>1.5</v>
      </c>
      <c r="C21" s="28" t="s">
        <v>23</v>
      </c>
      <c r="D21" s="28" t="s">
        <v>111</v>
      </c>
      <c r="E21" s="113">
        <v>15.59</v>
      </c>
      <c r="F21" s="113">
        <f aca="true" t="shared" si="1" ref="F21:F33">G21/1.2</f>
        <v>32.47916666666667</v>
      </c>
      <c r="G21" s="43">
        <f t="shared" si="0"/>
        <v>38.975</v>
      </c>
    </row>
    <row r="22" spans="1:7" ht="36">
      <c r="A22" s="273"/>
      <c r="B22" s="43">
        <v>2</v>
      </c>
      <c r="C22" s="28" t="s">
        <v>23</v>
      </c>
      <c r="D22" s="28" t="s">
        <v>111</v>
      </c>
      <c r="E22" s="113">
        <v>19.99</v>
      </c>
      <c r="F22" s="113">
        <f t="shared" si="1"/>
        <v>41.64583333333333</v>
      </c>
      <c r="G22" s="43">
        <f t="shared" si="0"/>
        <v>49.974999999999994</v>
      </c>
    </row>
    <row r="23" spans="1:7" ht="36">
      <c r="A23" s="273"/>
      <c r="B23" s="43">
        <v>2.5</v>
      </c>
      <c r="C23" s="28" t="s">
        <v>23</v>
      </c>
      <c r="D23" s="28" t="s">
        <v>111</v>
      </c>
      <c r="E23" s="113">
        <v>24.39</v>
      </c>
      <c r="F23" s="113">
        <v>50.82</v>
      </c>
      <c r="G23" s="43">
        <f t="shared" si="0"/>
        <v>60.975</v>
      </c>
    </row>
    <row r="24" spans="1:7" ht="36">
      <c r="A24" s="274"/>
      <c r="B24" s="43">
        <v>3</v>
      </c>
      <c r="C24" s="28" t="s">
        <v>23</v>
      </c>
      <c r="D24" s="28" t="s">
        <v>111</v>
      </c>
      <c r="E24" s="113">
        <v>28.69</v>
      </c>
      <c r="F24" s="113">
        <v>59.77</v>
      </c>
      <c r="G24" s="43">
        <v>71.72</v>
      </c>
    </row>
    <row r="25" spans="1:7" ht="36">
      <c r="A25" s="273" t="s">
        <v>128</v>
      </c>
      <c r="B25" s="43">
        <v>1</v>
      </c>
      <c r="C25" s="28" t="s">
        <v>23</v>
      </c>
      <c r="D25" s="28" t="s">
        <v>111</v>
      </c>
      <c r="E25" s="113">
        <v>8.29</v>
      </c>
      <c r="F25" s="113">
        <f t="shared" si="1"/>
        <v>17.266666666666666</v>
      </c>
      <c r="G25" s="43">
        <v>20.72</v>
      </c>
    </row>
    <row r="26" spans="1:7" ht="36">
      <c r="A26" s="273"/>
      <c r="B26" s="43">
        <v>1.5</v>
      </c>
      <c r="C26" s="28" t="s">
        <v>23</v>
      </c>
      <c r="D26" s="28" t="s">
        <v>111</v>
      </c>
      <c r="E26" s="113">
        <v>12.99</v>
      </c>
      <c r="F26" s="113">
        <v>27.07</v>
      </c>
      <c r="G26" s="43">
        <f t="shared" si="0"/>
        <v>32.475</v>
      </c>
    </row>
    <row r="27" spans="1:7" ht="36">
      <c r="A27" s="273"/>
      <c r="B27" s="43">
        <v>2</v>
      </c>
      <c r="C27" s="28" t="s">
        <v>23</v>
      </c>
      <c r="D27" s="28" t="s">
        <v>111</v>
      </c>
      <c r="E27" s="113">
        <v>17.39</v>
      </c>
      <c r="F27" s="113">
        <f t="shared" si="1"/>
        <v>36.22916666666667</v>
      </c>
      <c r="G27" s="43">
        <f t="shared" si="0"/>
        <v>43.475</v>
      </c>
    </row>
    <row r="28" spans="1:7" ht="36">
      <c r="A28" s="273"/>
      <c r="B28" s="43">
        <v>2.5</v>
      </c>
      <c r="C28" s="28" t="s">
        <v>23</v>
      </c>
      <c r="D28" s="28" t="s">
        <v>111</v>
      </c>
      <c r="E28" s="113">
        <v>21.69</v>
      </c>
      <c r="F28" s="113">
        <f t="shared" si="1"/>
        <v>45.1875</v>
      </c>
      <c r="G28" s="43">
        <f t="shared" si="0"/>
        <v>54.225</v>
      </c>
    </row>
    <row r="29" spans="1:7" ht="36">
      <c r="A29" s="274"/>
      <c r="B29" s="43">
        <v>3</v>
      </c>
      <c r="C29" s="28" t="s">
        <v>23</v>
      </c>
      <c r="D29" s="28" t="s">
        <v>111</v>
      </c>
      <c r="E29" s="113">
        <v>25.99</v>
      </c>
      <c r="F29" s="113">
        <f t="shared" si="1"/>
        <v>54.14583333333333</v>
      </c>
      <c r="G29" s="43">
        <f t="shared" si="0"/>
        <v>64.975</v>
      </c>
    </row>
    <row r="30" spans="1:7" ht="36">
      <c r="A30" s="273" t="s">
        <v>226</v>
      </c>
      <c r="B30" s="43">
        <v>1</v>
      </c>
      <c r="C30" s="28" t="s">
        <v>23</v>
      </c>
      <c r="D30" s="28" t="s">
        <v>111</v>
      </c>
      <c r="E30" s="113">
        <v>11.89</v>
      </c>
      <c r="F30" s="113">
        <f t="shared" si="1"/>
        <v>24.766666666666666</v>
      </c>
      <c r="G30" s="43">
        <v>29.72</v>
      </c>
    </row>
    <row r="31" spans="1:7" ht="36">
      <c r="A31" s="273"/>
      <c r="B31" s="43">
        <v>1.5</v>
      </c>
      <c r="C31" s="28" t="s">
        <v>23</v>
      </c>
      <c r="D31" s="28" t="s">
        <v>111</v>
      </c>
      <c r="E31" s="113">
        <v>17.99</v>
      </c>
      <c r="F31" s="113">
        <f t="shared" si="1"/>
        <v>37.479166666666664</v>
      </c>
      <c r="G31" s="43">
        <f t="shared" si="0"/>
        <v>44.974999999999994</v>
      </c>
    </row>
    <row r="32" spans="1:7" ht="36">
      <c r="A32" s="273"/>
      <c r="B32" s="43">
        <v>2</v>
      </c>
      <c r="C32" s="28" t="s">
        <v>23</v>
      </c>
      <c r="D32" s="28" t="s">
        <v>111</v>
      </c>
      <c r="E32" s="113">
        <v>24.09</v>
      </c>
      <c r="F32" s="113">
        <f t="shared" si="1"/>
        <v>50.1875</v>
      </c>
      <c r="G32" s="43">
        <f t="shared" si="0"/>
        <v>60.225</v>
      </c>
    </row>
    <row r="33" spans="1:7" ht="36">
      <c r="A33" s="273"/>
      <c r="B33" s="43">
        <v>2.5</v>
      </c>
      <c r="C33" s="28" t="s">
        <v>23</v>
      </c>
      <c r="D33" s="28" t="s">
        <v>111</v>
      </c>
      <c r="E33" s="113">
        <v>30.19</v>
      </c>
      <c r="F33" s="113">
        <f t="shared" si="1"/>
        <v>62.89583333333334</v>
      </c>
      <c r="G33" s="43">
        <f t="shared" si="0"/>
        <v>75.47500000000001</v>
      </c>
    </row>
    <row r="34" spans="1:7" ht="36">
      <c r="A34" s="274"/>
      <c r="B34" s="43">
        <v>3</v>
      </c>
      <c r="C34" s="28" t="s">
        <v>23</v>
      </c>
      <c r="D34" s="28" t="s">
        <v>111</v>
      </c>
      <c r="E34" s="113">
        <v>36.29</v>
      </c>
      <c r="F34" s="113">
        <v>75.61</v>
      </c>
      <c r="G34" s="43">
        <f t="shared" si="0"/>
        <v>90.725</v>
      </c>
    </row>
    <row r="35" ht="15.75">
      <c r="A35" s="42" t="s">
        <v>115</v>
      </c>
    </row>
    <row r="36" ht="15.75">
      <c r="A36" s="42" t="s">
        <v>116</v>
      </c>
    </row>
    <row r="37" ht="15.75">
      <c r="A37" s="1"/>
    </row>
    <row r="38" ht="15.75">
      <c r="A38" s="1" t="s">
        <v>117</v>
      </c>
    </row>
    <row r="39" spans="1:7" ht="45" customHeight="1">
      <c r="A39" s="94" t="s">
        <v>0</v>
      </c>
      <c r="B39" s="94" t="s">
        <v>1</v>
      </c>
      <c r="C39" s="94" t="s">
        <v>108</v>
      </c>
      <c r="D39" s="94" t="s">
        <v>109</v>
      </c>
      <c r="E39" s="94" t="s">
        <v>248</v>
      </c>
      <c r="F39" s="94" t="s">
        <v>339</v>
      </c>
      <c r="G39" s="94" t="s">
        <v>247</v>
      </c>
    </row>
    <row r="40" spans="1:7" ht="36">
      <c r="A40" s="28" t="s">
        <v>228</v>
      </c>
      <c r="B40" s="305" t="s">
        <v>113</v>
      </c>
      <c r="C40" s="305" t="s">
        <v>110</v>
      </c>
      <c r="D40" s="305" t="s">
        <v>114</v>
      </c>
      <c r="E40" s="43">
        <v>4.99</v>
      </c>
      <c r="F40" s="113">
        <f>G40/1.2</f>
        <v>10.395833333333336</v>
      </c>
      <c r="G40" s="43">
        <f>E40*$D$7</f>
        <v>12.475000000000001</v>
      </c>
    </row>
    <row r="41" spans="1:7" ht="18">
      <c r="A41" s="28" t="s">
        <v>229</v>
      </c>
      <c r="B41" s="305"/>
      <c r="C41" s="305"/>
      <c r="D41" s="305"/>
      <c r="E41" s="43">
        <v>6.49</v>
      </c>
      <c r="F41" s="113">
        <f>G41/1.2</f>
        <v>13.516666666666666</v>
      </c>
      <c r="G41" s="43">
        <v>16.22</v>
      </c>
    </row>
    <row r="42" spans="1:2" ht="15.75">
      <c r="A42" s="304" t="s">
        <v>193</v>
      </c>
      <c r="B42" s="304"/>
    </row>
    <row r="43" ht="18">
      <c r="A43" s="54" t="s">
        <v>242</v>
      </c>
    </row>
    <row r="44" spans="1:6" ht="18">
      <c r="A44" s="26" t="s">
        <v>340</v>
      </c>
      <c r="B44" s="26"/>
      <c r="C44" s="26"/>
      <c r="D44" s="26"/>
      <c r="E44" s="25"/>
      <c r="F44" s="25"/>
    </row>
  </sheetData>
  <sheetProtection password="CC4D" sheet="1"/>
  <mergeCells count="25">
    <mergeCell ref="D40:D41"/>
    <mergeCell ref="C40:C41"/>
    <mergeCell ref="D1:G1"/>
    <mergeCell ref="D2:G2"/>
    <mergeCell ref="D3:G3"/>
    <mergeCell ref="D4:G4"/>
    <mergeCell ref="A5:G5"/>
    <mergeCell ref="B13:B14"/>
    <mergeCell ref="A11:A12"/>
    <mergeCell ref="A30:A34"/>
    <mergeCell ref="E9:E10"/>
    <mergeCell ref="G9:G10"/>
    <mergeCell ref="A9:A10"/>
    <mergeCell ref="B9:B10"/>
    <mergeCell ref="C9:C10"/>
    <mergeCell ref="D9:D10"/>
    <mergeCell ref="F9:F10"/>
    <mergeCell ref="A42:B42"/>
    <mergeCell ref="B40:B41"/>
    <mergeCell ref="B11:B12"/>
    <mergeCell ref="A20:A24"/>
    <mergeCell ref="A15:A16"/>
    <mergeCell ref="B15:B16"/>
    <mergeCell ref="A25:A29"/>
    <mergeCell ref="A13:A14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5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tabSelected="1" zoomScalePageLayoutView="0" workbookViewId="0" topLeftCell="A22">
      <selection activeCell="J25" sqref="J25"/>
    </sheetView>
  </sheetViews>
  <sheetFormatPr defaultColWidth="9.140625" defaultRowHeight="12.75"/>
  <cols>
    <col min="1" max="1" width="29.140625" style="0" customWidth="1"/>
    <col min="2" max="2" width="16.140625" style="0" customWidth="1"/>
    <col min="3" max="3" width="11.421875" style="0" bestFit="1" customWidth="1"/>
    <col min="4" max="4" width="13.28125" style="0" bestFit="1" customWidth="1"/>
    <col min="5" max="5" width="8.28125" style="177" bestFit="1" customWidth="1"/>
    <col min="6" max="6" width="17.421875" style="0" customWidth="1"/>
    <col min="7" max="7" width="11.140625" style="177" customWidth="1"/>
    <col min="8" max="8" width="9.57421875" style="0" customWidth="1"/>
    <col min="9" max="9" width="12.28125" style="177" customWidth="1"/>
    <col min="10" max="10" width="13.28125" style="0" customWidth="1"/>
  </cols>
  <sheetData>
    <row r="1" spans="1:10" ht="15.75">
      <c r="A1" s="88" t="s">
        <v>232</v>
      </c>
      <c r="B1" s="89" t="s">
        <v>214</v>
      </c>
      <c r="C1" s="90"/>
      <c r="D1" s="299" t="s">
        <v>213</v>
      </c>
      <c r="E1" s="299"/>
      <c r="F1" s="299"/>
      <c r="G1" s="299"/>
      <c r="H1" s="299"/>
      <c r="I1" s="299"/>
      <c r="J1" s="299"/>
    </row>
    <row r="2" spans="1:10" ht="15.75">
      <c r="A2" s="91" t="s">
        <v>215</v>
      </c>
      <c r="B2" s="92"/>
      <c r="C2" s="92"/>
      <c r="D2" s="299" t="s">
        <v>212</v>
      </c>
      <c r="E2" s="299"/>
      <c r="F2" s="299"/>
      <c r="G2" s="299"/>
      <c r="H2" s="299"/>
      <c r="I2" s="299"/>
      <c r="J2" s="299"/>
    </row>
    <row r="3" spans="1:10" ht="15.75">
      <c r="A3" s="91" t="s">
        <v>211</v>
      </c>
      <c r="B3" s="92"/>
      <c r="C3" s="92"/>
      <c r="D3" s="299" t="s">
        <v>217</v>
      </c>
      <c r="E3" s="299"/>
      <c r="F3" s="299"/>
      <c r="G3" s="299"/>
      <c r="H3" s="299"/>
      <c r="I3" s="299"/>
      <c r="J3" s="299"/>
    </row>
    <row r="4" spans="1:10" ht="15.75">
      <c r="A4" s="93" t="s">
        <v>209</v>
      </c>
      <c r="B4" s="92"/>
      <c r="C4" s="92"/>
      <c r="D4" s="299" t="s">
        <v>210</v>
      </c>
      <c r="E4" s="299"/>
      <c r="F4" s="299"/>
      <c r="G4" s="299"/>
      <c r="H4" s="299"/>
      <c r="I4" s="299"/>
      <c r="J4" s="299"/>
    </row>
    <row r="5" spans="1:10" ht="30">
      <c r="A5" s="314" t="s">
        <v>207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6:10" ht="18">
      <c r="F6" s="63"/>
      <c r="G6" s="63"/>
      <c r="H6" s="63"/>
      <c r="J6" s="63"/>
    </row>
    <row r="7" spans="1:10" ht="18">
      <c r="A7" s="4" t="str">
        <f>'Шпон дуб_шпон укр_пиленный шпон'!G8</f>
        <v>Прайс лист 20/05/2019</v>
      </c>
      <c r="F7" s="63" t="s">
        <v>239</v>
      </c>
      <c r="G7" s="63"/>
      <c r="H7" s="63"/>
      <c r="J7" s="63">
        <f>'Шпон дуб_шпон укр_пиленный шпон'!G7</f>
        <v>2.5</v>
      </c>
    </row>
    <row r="8" spans="1:10" ht="39" customHeight="1">
      <c r="A8" s="319" t="s">
        <v>250</v>
      </c>
      <c r="B8" s="319"/>
      <c r="C8" s="319"/>
      <c r="D8" s="319"/>
      <c r="E8" s="319"/>
      <c r="F8" s="319"/>
      <c r="G8" s="319"/>
      <c r="H8" s="319"/>
      <c r="I8" s="319"/>
      <c r="J8" s="319"/>
    </row>
    <row r="9" spans="1:10" ht="18.75" customHeight="1">
      <c r="A9" s="316" t="s">
        <v>219</v>
      </c>
      <c r="B9" s="312" t="s">
        <v>24</v>
      </c>
      <c r="C9" s="325"/>
      <c r="D9" s="316"/>
      <c r="E9" s="320" t="s">
        <v>246</v>
      </c>
      <c r="F9" s="320"/>
      <c r="G9" s="312" t="s">
        <v>339</v>
      </c>
      <c r="H9" s="316"/>
      <c r="I9" s="320" t="s">
        <v>247</v>
      </c>
      <c r="J9" s="320"/>
    </row>
    <row r="10" spans="1:10" ht="34.5" customHeight="1">
      <c r="A10" s="317"/>
      <c r="B10" s="313"/>
      <c r="C10" s="326"/>
      <c r="D10" s="318"/>
      <c r="E10" s="320"/>
      <c r="F10" s="320"/>
      <c r="G10" s="313"/>
      <c r="H10" s="318"/>
      <c r="I10" s="320"/>
      <c r="J10" s="320"/>
    </row>
    <row r="11" spans="1:10" ht="36">
      <c r="A11" s="318"/>
      <c r="B11" s="94" t="s">
        <v>25</v>
      </c>
      <c r="C11" s="94" t="s">
        <v>74</v>
      </c>
      <c r="D11" s="94" t="s">
        <v>75</v>
      </c>
      <c r="E11" s="94" t="s">
        <v>18</v>
      </c>
      <c r="F11" s="94" t="s">
        <v>19</v>
      </c>
      <c r="G11" s="94" t="s">
        <v>18</v>
      </c>
      <c r="H11" s="94" t="s">
        <v>19</v>
      </c>
      <c r="I11" s="94" t="s">
        <v>18</v>
      </c>
      <c r="J11" s="94" t="s">
        <v>19</v>
      </c>
    </row>
    <row r="12" spans="1:10" ht="18" customHeight="1" thickBot="1">
      <c r="A12" s="322" t="s">
        <v>26</v>
      </c>
      <c r="B12" s="322"/>
      <c r="C12" s="322"/>
      <c r="D12" s="322"/>
      <c r="E12" s="322"/>
      <c r="F12" s="322"/>
      <c r="G12" s="322"/>
      <c r="H12" s="322"/>
      <c r="I12" s="322"/>
      <c r="J12" s="322"/>
    </row>
    <row r="13" spans="1:10" ht="18">
      <c r="A13" s="84" t="s">
        <v>28</v>
      </c>
      <c r="B13" s="327" t="s">
        <v>27</v>
      </c>
      <c r="C13" s="85">
        <v>2.8</v>
      </c>
      <c r="D13" s="85">
        <v>2.07</v>
      </c>
      <c r="E13" s="209">
        <v>15.55</v>
      </c>
      <c r="F13" s="85">
        <f>E13*5.796</f>
        <v>90.12780000000001</v>
      </c>
      <c r="G13" s="209">
        <v>32.4</v>
      </c>
      <c r="H13" s="85">
        <f>G13*5.796</f>
        <v>187.7904</v>
      </c>
      <c r="I13" s="216">
        <f>G13*1.2</f>
        <v>38.879999999999995</v>
      </c>
      <c r="J13" s="401">
        <f>H13*1.2</f>
        <v>225.34848</v>
      </c>
    </row>
    <row r="14" spans="1:10" ht="18">
      <c r="A14" s="71" t="s">
        <v>29</v>
      </c>
      <c r="B14" s="324"/>
      <c r="C14" s="73">
        <v>2.8</v>
      </c>
      <c r="D14" s="73">
        <v>2.07</v>
      </c>
      <c r="E14" s="175">
        <v>17.22</v>
      </c>
      <c r="F14" s="73">
        <f aca="true" t="shared" si="0" ref="F13:F19">J14/2.5</f>
        <v>99.82103040000001</v>
      </c>
      <c r="G14" s="175">
        <v>35.88</v>
      </c>
      <c r="H14" s="73">
        <f>G14*5.796</f>
        <v>207.96048000000002</v>
      </c>
      <c r="I14" s="182">
        <v>43.06</v>
      </c>
      <c r="J14" s="74">
        <f aca="true" t="shared" si="1" ref="J14:J19">H14*1.2</f>
        <v>249.55257600000002</v>
      </c>
    </row>
    <row r="15" spans="1:10" ht="18">
      <c r="A15" s="71" t="s">
        <v>264</v>
      </c>
      <c r="B15" s="324"/>
      <c r="C15" s="73">
        <v>2.8</v>
      </c>
      <c r="D15" s="73">
        <v>2.07</v>
      </c>
      <c r="E15" s="175">
        <v>20.2</v>
      </c>
      <c r="F15" s="73">
        <f t="shared" si="0"/>
        <v>117.072</v>
      </c>
      <c r="G15" s="175">
        <f>I15/1.2</f>
        <v>42.083333333333336</v>
      </c>
      <c r="H15" s="73">
        <v>243.9</v>
      </c>
      <c r="I15" s="182">
        <f>E15*$J$7</f>
        <v>50.5</v>
      </c>
      <c r="J15" s="74">
        <f t="shared" si="1"/>
        <v>292.68</v>
      </c>
    </row>
    <row r="16" spans="1:10" ht="18">
      <c r="A16" s="71" t="s">
        <v>36</v>
      </c>
      <c r="B16" s="324"/>
      <c r="C16" s="73">
        <v>2.8</v>
      </c>
      <c r="D16" s="73">
        <v>2.07</v>
      </c>
      <c r="E16" s="187">
        <v>16.24</v>
      </c>
      <c r="F16" s="73">
        <f t="shared" si="0"/>
        <v>94.1184</v>
      </c>
      <c r="G16" s="175">
        <f>I16/1.2</f>
        <v>33.83333333333333</v>
      </c>
      <c r="H16" s="73">
        <v>196.08</v>
      </c>
      <c r="I16" s="182">
        <f>E16*$J$7</f>
        <v>40.599999999999994</v>
      </c>
      <c r="J16" s="74">
        <f t="shared" si="1"/>
        <v>235.296</v>
      </c>
    </row>
    <row r="17" spans="1:10" ht="18" hidden="1">
      <c r="A17" s="71" t="s">
        <v>37</v>
      </c>
      <c r="B17" s="324" t="s">
        <v>206</v>
      </c>
      <c r="C17" s="73">
        <v>2.8</v>
      </c>
      <c r="D17" s="73">
        <v>2.07</v>
      </c>
      <c r="E17" s="175">
        <v>18.39</v>
      </c>
      <c r="F17" s="73">
        <f t="shared" si="0"/>
        <v>106.6093056</v>
      </c>
      <c r="G17" s="175">
        <v>38.32</v>
      </c>
      <c r="H17" s="73">
        <f>G17*5.796</f>
        <v>222.10272</v>
      </c>
      <c r="I17" s="182">
        <f>E17*$J$7</f>
        <v>45.975</v>
      </c>
      <c r="J17" s="74">
        <f t="shared" si="1"/>
        <v>266.523264</v>
      </c>
    </row>
    <row r="18" spans="1:10" ht="18">
      <c r="A18" s="71" t="s">
        <v>28</v>
      </c>
      <c r="B18" s="324"/>
      <c r="C18" s="73">
        <v>2.8</v>
      </c>
      <c r="D18" s="73">
        <v>2.07</v>
      </c>
      <c r="E18" s="175">
        <v>16.38</v>
      </c>
      <c r="F18" s="73">
        <f t="shared" si="0"/>
        <v>94.92456959999998</v>
      </c>
      <c r="G18" s="175">
        <v>34.12</v>
      </c>
      <c r="H18" s="73">
        <f>G18*5.796</f>
        <v>197.75951999999998</v>
      </c>
      <c r="I18" s="182">
        <f>E18*$J$7</f>
        <v>40.949999999999996</v>
      </c>
      <c r="J18" s="74">
        <f t="shared" si="1"/>
        <v>237.31142399999996</v>
      </c>
    </row>
    <row r="19" spans="1:10" ht="18.75" thickBot="1">
      <c r="A19" s="71" t="s">
        <v>36</v>
      </c>
      <c r="B19" s="324"/>
      <c r="C19" s="73">
        <v>2.8</v>
      </c>
      <c r="D19" s="73">
        <v>2.07</v>
      </c>
      <c r="E19" s="175">
        <v>15.55</v>
      </c>
      <c r="F19" s="87">
        <f t="shared" si="0"/>
        <v>90.139392</v>
      </c>
      <c r="G19" s="211">
        <v>32.4</v>
      </c>
      <c r="H19" s="87">
        <f>G19*5.796</f>
        <v>187.7904</v>
      </c>
      <c r="I19" s="215">
        <f>E19*$J$7</f>
        <v>38.875</v>
      </c>
      <c r="J19" s="151">
        <f t="shared" si="1"/>
        <v>225.34848</v>
      </c>
    </row>
    <row r="20" spans="1:10" ht="18" customHeight="1" thickBot="1">
      <c r="A20" s="322" t="s">
        <v>31</v>
      </c>
      <c r="B20" s="322"/>
      <c r="C20" s="322"/>
      <c r="D20" s="322"/>
      <c r="E20" s="322"/>
      <c r="F20" s="323"/>
      <c r="G20" s="323"/>
      <c r="H20" s="323"/>
      <c r="I20" s="323"/>
      <c r="J20" s="323"/>
    </row>
    <row r="21" spans="1:10" ht="18">
      <c r="A21" s="84" t="s">
        <v>28</v>
      </c>
      <c r="B21" s="321" t="s">
        <v>27</v>
      </c>
      <c r="C21" s="85">
        <v>2.8</v>
      </c>
      <c r="D21" s="85">
        <v>2.07</v>
      </c>
      <c r="E21" s="209">
        <v>20.47</v>
      </c>
      <c r="F21" s="85">
        <v>118.65</v>
      </c>
      <c r="G21" s="209">
        <v>40.43</v>
      </c>
      <c r="H21" s="85">
        <f>G21*5.796</f>
        <v>234.33228</v>
      </c>
      <c r="I21" s="216">
        <f>G21*1.2</f>
        <v>48.516</v>
      </c>
      <c r="J21" s="401">
        <f>H21*1.2</f>
        <v>281.198736</v>
      </c>
    </row>
    <row r="22" spans="1:10" ht="18">
      <c r="A22" s="71" t="s">
        <v>29</v>
      </c>
      <c r="B22" s="273"/>
      <c r="C22" s="73">
        <v>2.8</v>
      </c>
      <c r="D22" s="73">
        <v>2.07</v>
      </c>
      <c r="E22" s="175">
        <v>20.43</v>
      </c>
      <c r="F22" s="73">
        <f>J22/2.5</f>
        <v>118.43599999999999</v>
      </c>
      <c r="G22" s="175">
        <v>42.57</v>
      </c>
      <c r="H22" s="73">
        <f>G22*5.796</f>
        <v>246.73572000000001</v>
      </c>
      <c r="I22" s="182">
        <f>E22*$J$7</f>
        <v>51.075</v>
      </c>
      <c r="J22" s="74">
        <v>296.09</v>
      </c>
    </row>
    <row r="23" spans="1:10" ht="18">
      <c r="A23" s="71" t="s">
        <v>192</v>
      </c>
      <c r="B23" s="273"/>
      <c r="C23" s="73">
        <v>2.8</v>
      </c>
      <c r="D23" s="73">
        <v>2.07</v>
      </c>
      <c r="E23" s="175">
        <v>21.97</v>
      </c>
      <c r="F23" s="73">
        <v>127.34</v>
      </c>
      <c r="G23" s="175">
        <v>43.39</v>
      </c>
      <c r="H23" s="73">
        <v>251.5</v>
      </c>
      <c r="I23" s="182">
        <f>E23*2.37</f>
        <v>52.0689</v>
      </c>
      <c r="J23" s="402">
        <v>301.8</v>
      </c>
    </row>
    <row r="24" spans="1:10" ht="18" hidden="1">
      <c r="A24" s="71" t="s">
        <v>197</v>
      </c>
      <c r="B24" s="273"/>
      <c r="C24" s="73">
        <v>2.8</v>
      </c>
      <c r="D24" s="73">
        <v>2.07</v>
      </c>
      <c r="E24" s="175">
        <v>30.16</v>
      </c>
      <c r="F24" s="73">
        <f aca="true" t="shared" si="2" ref="F22:F37">J24/2.5</f>
        <v>174.796</v>
      </c>
      <c r="G24" s="175">
        <v>62.83</v>
      </c>
      <c r="H24" s="73">
        <f aca="true" t="shared" si="3" ref="H23:H38">G24*5.796</f>
        <v>364.16268</v>
      </c>
      <c r="I24" s="182">
        <f aca="true" t="shared" si="4" ref="I22:I34">E24*$J$7</f>
        <v>75.4</v>
      </c>
      <c r="J24" s="74">
        <v>436.99</v>
      </c>
    </row>
    <row r="25" spans="1:10" ht="18">
      <c r="A25" s="71" t="s">
        <v>342</v>
      </c>
      <c r="B25" s="273"/>
      <c r="C25" s="73">
        <v>2.8</v>
      </c>
      <c r="D25" s="73">
        <v>2.07</v>
      </c>
      <c r="E25" s="175">
        <v>25.93</v>
      </c>
      <c r="F25" s="73">
        <f>J25/2.5</f>
        <v>150.288</v>
      </c>
      <c r="G25" s="175">
        <v>54.02</v>
      </c>
      <c r="H25" s="73">
        <f t="shared" si="3"/>
        <v>313.09992000000005</v>
      </c>
      <c r="I25" s="182">
        <v>64.82</v>
      </c>
      <c r="J25" s="74">
        <v>375.72</v>
      </c>
    </row>
    <row r="26" spans="1:10" ht="18">
      <c r="A26" s="71" t="s">
        <v>268</v>
      </c>
      <c r="B26" s="273"/>
      <c r="C26" s="73">
        <v>2.8</v>
      </c>
      <c r="D26" s="73">
        <v>1.03</v>
      </c>
      <c r="E26" s="175">
        <v>32.99</v>
      </c>
      <c r="F26" s="73">
        <f>E26*2.884</f>
        <v>95.14316000000001</v>
      </c>
      <c r="G26" s="175">
        <v>68.73</v>
      </c>
      <c r="H26" s="73">
        <f>G26*2.884</f>
        <v>198.21732</v>
      </c>
      <c r="I26" s="182">
        <v>82.48</v>
      </c>
      <c r="J26" s="74">
        <f aca="true" t="shared" si="5" ref="J26:J37">H26*1.2</f>
        <v>237.860784</v>
      </c>
    </row>
    <row r="27" spans="1:10" ht="18">
      <c r="A27" s="71" t="s">
        <v>269</v>
      </c>
      <c r="B27" s="274"/>
      <c r="C27" s="73">
        <v>2.8</v>
      </c>
      <c r="D27" s="73">
        <v>1.03</v>
      </c>
      <c r="E27" s="175">
        <v>32.99</v>
      </c>
      <c r="F27" s="73">
        <f t="shared" si="2"/>
        <v>95.1443136</v>
      </c>
      <c r="G27" s="175">
        <v>68.73</v>
      </c>
      <c r="H27" s="73">
        <f>G27*2.884</f>
        <v>198.21732</v>
      </c>
      <c r="I27" s="182">
        <f>E27*$J$7</f>
        <v>82.47500000000001</v>
      </c>
      <c r="J27" s="74">
        <f t="shared" si="5"/>
        <v>237.860784</v>
      </c>
    </row>
    <row r="28" spans="1:10" ht="18">
      <c r="A28" s="71" t="s">
        <v>28</v>
      </c>
      <c r="B28" s="272" t="s">
        <v>206</v>
      </c>
      <c r="C28" s="73">
        <v>2.8</v>
      </c>
      <c r="D28" s="73">
        <v>2.07</v>
      </c>
      <c r="E28" s="175">
        <v>19.24</v>
      </c>
      <c r="F28" s="73">
        <v>111.51</v>
      </c>
      <c r="G28" s="175">
        <v>38.45</v>
      </c>
      <c r="H28" s="73">
        <f t="shared" si="3"/>
        <v>222.85620000000003</v>
      </c>
      <c r="I28" s="182">
        <v>46.14</v>
      </c>
      <c r="J28" s="402">
        <v>267.43</v>
      </c>
    </row>
    <row r="29" spans="1:10" ht="18">
      <c r="A29" s="71" t="s">
        <v>254</v>
      </c>
      <c r="B29" s="274"/>
      <c r="C29" s="73">
        <v>2.8</v>
      </c>
      <c r="D29" s="73">
        <v>2.07</v>
      </c>
      <c r="E29" s="175">
        <v>16.65</v>
      </c>
      <c r="F29" s="73">
        <f t="shared" si="2"/>
        <v>96.50800000000001</v>
      </c>
      <c r="G29" s="175">
        <v>34.69</v>
      </c>
      <c r="H29" s="73">
        <f t="shared" si="3"/>
        <v>201.06324</v>
      </c>
      <c r="I29" s="182">
        <f>E29*$J$7</f>
        <v>41.625</v>
      </c>
      <c r="J29" s="74">
        <v>241.27</v>
      </c>
    </row>
    <row r="30" spans="1:10" ht="18">
      <c r="A30" s="71" t="s">
        <v>28</v>
      </c>
      <c r="B30" s="272" t="s">
        <v>253</v>
      </c>
      <c r="C30" s="73">
        <v>2.8</v>
      </c>
      <c r="D30" s="73">
        <v>2.07</v>
      </c>
      <c r="E30" s="175">
        <v>17.22</v>
      </c>
      <c r="F30" s="73">
        <f t="shared" si="2"/>
        <v>99.79320959999998</v>
      </c>
      <c r="G30" s="175">
        <v>35.87</v>
      </c>
      <c r="H30" s="73">
        <f t="shared" si="3"/>
        <v>207.90251999999998</v>
      </c>
      <c r="I30" s="182">
        <v>43.04</v>
      </c>
      <c r="J30" s="74">
        <f t="shared" si="5"/>
        <v>249.48302399999997</v>
      </c>
    </row>
    <row r="31" spans="1:10" ht="18">
      <c r="A31" s="71" t="s">
        <v>29</v>
      </c>
      <c r="B31" s="273"/>
      <c r="C31" s="73">
        <v>2.8</v>
      </c>
      <c r="D31" s="73">
        <v>2.07</v>
      </c>
      <c r="E31" s="175">
        <v>17.67</v>
      </c>
      <c r="F31" s="73">
        <f>J31/2.5</f>
        <v>102.4361856</v>
      </c>
      <c r="G31" s="175">
        <v>36.82</v>
      </c>
      <c r="H31" s="73">
        <f>G31*5.796</f>
        <v>213.40872000000002</v>
      </c>
      <c r="I31" s="182">
        <f>E31*$J$7</f>
        <v>44.175000000000004</v>
      </c>
      <c r="J31" s="74">
        <f>H31*1.2</f>
        <v>256.090464</v>
      </c>
    </row>
    <row r="32" spans="1:10" ht="18">
      <c r="A32" s="71" t="s">
        <v>342</v>
      </c>
      <c r="B32" s="274"/>
      <c r="C32" s="73">
        <v>2.8</v>
      </c>
      <c r="D32" s="73">
        <v>2.07</v>
      </c>
      <c r="E32" s="175">
        <v>23.62</v>
      </c>
      <c r="F32" s="73">
        <f>J32/2.5</f>
        <v>136.904</v>
      </c>
      <c r="G32" s="175">
        <v>49.21</v>
      </c>
      <c r="H32" s="73">
        <f>G32*5.796</f>
        <v>285.22116</v>
      </c>
      <c r="I32" s="182">
        <v>59.05</v>
      </c>
      <c r="J32" s="74">
        <v>342.26</v>
      </c>
    </row>
    <row r="33" spans="1:10" ht="18">
      <c r="A33" s="71" t="s">
        <v>28</v>
      </c>
      <c r="B33" s="272" t="s">
        <v>30</v>
      </c>
      <c r="C33" s="73">
        <v>2.8</v>
      </c>
      <c r="D33" s="73">
        <v>2.07</v>
      </c>
      <c r="E33" s="175">
        <v>15.76</v>
      </c>
      <c r="F33" s="73">
        <f t="shared" si="2"/>
        <v>91.3356864</v>
      </c>
      <c r="G33" s="175">
        <v>32.83</v>
      </c>
      <c r="H33" s="73">
        <f t="shared" si="3"/>
        <v>190.28268</v>
      </c>
      <c r="I33" s="182">
        <f t="shared" si="4"/>
        <v>39.4</v>
      </c>
      <c r="J33" s="74">
        <f t="shared" si="5"/>
        <v>228.339216</v>
      </c>
    </row>
    <row r="34" spans="1:10" ht="18">
      <c r="A34" s="71" t="s">
        <v>29</v>
      </c>
      <c r="B34" s="273"/>
      <c r="C34" s="73">
        <v>2.8</v>
      </c>
      <c r="D34" s="73">
        <v>2.07</v>
      </c>
      <c r="E34" s="175">
        <v>15.68</v>
      </c>
      <c r="F34" s="73">
        <f t="shared" si="2"/>
        <v>90.8905536</v>
      </c>
      <c r="G34" s="175">
        <v>32.67</v>
      </c>
      <c r="H34" s="73">
        <f t="shared" si="3"/>
        <v>189.35532</v>
      </c>
      <c r="I34" s="182">
        <f t="shared" si="4"/>
        <v>39.2</v>
      </c>
      <c r="J34" s="74">
        <f t="shared" si="5"/>
        <v>227.226384</v>
      </c>
    </row>
    <row r="35" spans="1:10" ht="18">
      <c r="A35" s="71" t="s">
        <v>264</v>
      </c>
      <c r="B35" s="274"/>
      <c r="C35" s="73">
        <v>2.8</v>
      </c>
      <c r="D35" s="73">
        <v>2.07</v>
      </c>
      <c r="E35" s="175">
        <v>18.31</v>
      </c>
      <c r="F35" s="73">
        <v>106.14</v>
      </c>
      <c r="G35" s="175">
        <v>38.15</v>
      </c>
      <c r="H35" s="73">
        <f>G35*5.796</f>
        <v>221.1174</v>
      </c>
      <c r="I35" s="182">
        <f>E35*$J$7</f>
        <v>45.775</v>
      </c>
      <c r="J35" s="74">
        <f>H35*1.2</f>
        <v>265.34087999999997</v>
      </c>
    </row>
    <row r="36" spans="1:10" ht="18">
      <c r="A36" s="71" t="s">
        <v>28</v>
      </c>
      <c r="B36" s="28" t="s">
        <v>236</v>
      </c>
      <c r="C36" s="73">
        <v>2.8</v>
      </c>
      <c r="D36" s="73">
        <v>2.07</v>
      </c>
      <c r="E36" s="175">
        <v>14.7</v>
      </c>
      <c r="F36" s="73">
        <f t="shared" si="2"/>
        <v>85.2151104</v>
      </c>
      <c r="G36" s="175">
        <v>30.63</v>
      </c>
      <c r="H36" s="73">
        <f t="shared" si="3"/>
        <v>177.53148000000002</v>
      </c>
      <c r="I36" s="182">
        <v>36.76</v>
      </c>
      <c r="J36" s="74">
        <f t="shared" si="5"/>
        <v>213.037776</v>
      </c>
    </row>
    <row r="37" spans="1:10" ht="18">
      <c r="A37" s="71" t="s">
        <v>28</v>
      </c>
      <c r="B37" s="305" t="s">
        <v>32</v>
      </c>
      <c r="C37" s="73">
        <v>2.8</v>
      </c>
      <c r="D37" s="73">
        <v>2.07</v>
      </c>
      <c r="E37" s="175">
        <v>12.78</v>
      </c>
      <c r="F37" s="73">
        <f t="shared" si="2"/>
        <v>74.0589696</v>
      </c>
      <c r="G37" s="175">
        <v>26.62</v>
      </c>
      <c r="H37" s="73">
        <f t="shared" si="3"/>
        <v>154.28952</v>
      </c>
      <c r="I37" s="182">
        <v>31.94</v>
      </c>
      <c r="J37" s="74">
        <f t="shared" si="5"/>
        <v>185.147424</v>
      </c>
    </row>
    <row r="38" spans="1:10" ht="36.75" thickBot="1">
      <c r="A38" s="71" t="s">
        <v>260</v>
      </c>
      <c r="B38" s="305"/>
      <c r="C38" s="73">
        <v>2.8</v>
      </c>
      <c r="D38" s="73">
        <v>2.07</v>
      </c>
      <c r="E38" s="187">
        <v>12.54</v>
      </c>
      <c r="F38" s="87">
        <f>J38/2.5</f>
        <v>72.6957504</v>
      </c>
      <c r="G38" s="211">
        <v>26.13</v>
      </c>
      <c r="H38" s="87">
        <f t="shared" si="3"/>
        <v>151.44948</v>
      </c>
      <c r="I38" s="215">
        <v>31.36</v>
      </c>
      <c r="J38" s="151">
        <f>H38*1.2</f>
        <v>181.739376</v>
      </c>
    </row>
    <row r="39" spans="1:10" ht="18.75" thickBot="1">
      <c r="A39" s="331" t="s">
        <v>255</v>
      </c>
      <c r="B39" s="332"/>
      <c r="C39" s="332"/>
      <c r="D39" s="332"/>
      <c r="E39" s="332"/>
      <c r="F39" s="333"/>
      <c r="G39" s="333"/>
      <c r="H39" s="333"/>
      <c r="I39" s="333"/>
      <c r="J39" s="334"/>
    </row>
    <row r="40" spans="1:10" ht="18.75" thickBot="1">
      <c r="A40" s="84" t="s">
        <v>257</v>
      </c>
      <c r="B40" s="217" t="s">
        <v>256</v>
      </c>
      <c r="C40" s="85">
        <v>3.05</v>
      </c>
      <c r="D40" s="85">
        <v>1.31</v>
      </c>
      <c r="E40" s="209">
        <v>15.17</v>
      </c>
      <c r="F40" s="213">
        <f>J40/2.5</f>
        <v>60.62292240000001</v>
      </c>
      <c r="G40" s="206">
        <v>31.61</v>
      </c>
      <c r="H40" s="213">
        <f>G40*C40*D40</f>
        <v>126.29775500000001</v>
      </c>
      <c r="I40" s="214">
        <f>E40*$J$7</f>
        <v>37.925</v>
      </c>
      <c r="J40" s="165">
        <f>H40*1.2</f>
        <v>151.557306</v>
      </c>
    </row>
    <row r="41" spans="1:10" ht="18" customHeight="1" thickBot="1">
      <c r="A41" s="322" t="s">
        <v>220</v>
      </c>
      <c r="B41" s="322"/>
      <c r="C41" s="322"/>
      <c r="D41" s="322"/>
      <c r="E41" s="322"/>
      <c r="F41" s="323"/>
      <c r="G41" s="323"/>
      <c r="H41" s="323"/>
      <c r="I41" s="323"/>
      <c r="J41" s="323"/>
    </row>
    <row r="42" spans="1:10" ht="17.25" customHeight="1" thickBot="1">
      <c r="A42" s="328" t="s">
        <v>28</v>
      </c>
      <c r="B42" s="84" t="s">
        <v>221</v>
      </c>
      <c r="C42" s="85">
        <v>2.5</v>
      </c>
      <c r="D42" s="76">
        <v>1.25</v>
      </c>
      <c r="E42" s="178">
        <v>15.56</v>
      </c>
      <c r="F42" s="76">
        <f>J42/2.5</f>
        <v>48.629999999999995</v>
      </c>
      <c r="G42" s="209">
        <v>32.42</v>
      </c>
      <c r="H42" s="85">
        <f>G42*3.125</f>
        <v>101.3125</v>
      </c>
      <c r="I42" s="183">
        <f>E42*$J$7</f>
        <v>38.9</v>
      </c>
      <c r="J42" s="77">
        <f>H42*1.2</f>
        <v>121.57499999999999</v>
      </c>
    </row>
    <row r="43" spans="1:10" ht="17.25" customHeight="1" thickBot="1">
      <c r="A43" s="329"/>
      <c r="B43" s="71" t="s">
        <v>261</v>
      </c>
      <c r="C43" s="73">
        <v>2.5</v>
      </c>
      <c r="D43" s="34">
        <v>1.25</v>
      </c>
      <c r="E43" s="179">
        <v>17.34</v>
      </c>
      <c r="F43" s="76">
        <f aca="true" t="shared" si="6" ref="F43:F49">J43/2.5</f>
        <v>54.19500000000001</v>
      </c>
      <c r="G43" s="175">
        <v>36.13</v>
      </c>
      <c r="H43" s="73">
        <f aca="true" t="shared" si="7" ref="H43:H57">G43*3.125</f>
        <v>112.90625000000001</v>
      </c>
      <c r="I43" s="184">
        <v>43.36</v>
      </c>
      <c r="J43" s="77">
        <f>H43*1.2</f>
        <v>135.4875</v>
      </c>
    </row>
    <row r="44" spans="1:10" ht="17.25" customHeight="1" thickBot="1">
      <c r="A44" s="329"/>
      <c r="B44" s="71" t="s">
        <v>33</v>
      </c>
      <c r="C44" s="73">
        <v>2.5</v>
      </c>
      <c r="D44" s="34">
        <v>1.25</v>
      </c>
      <c r="E44" s="179">
        <v>19.69</v>
      </c>
      <c r="F44" s="76">
        <f t="shared" si="6"/>
        <v>61.544999999999995</v>
      </c>
      <c r="G44" s="175">
        <v>41.03</v>
      </c>
      <c r="H44" s="73">
        <f t="shared" si="7"/>
        <v>128.21875</v>
      </c>
      <c r="I44" s="184">
        <v>49.24</v>
      </c>
      <c r="J44" s="77">
        <f>H44*1.2</f>
        <v>153.86249999999998</v>
      </c>
    </row>
    <row r="45" spans="1:10" ht="17.25" customHeight="1" thickBot="1">
      <c r="A45" s="329"/>
      <c r="B45" s="71" t="s">
        <v>262</v>
      </c>
      <c r="C45" s="73">
        <v>2.5</v>
      </c>
      <c r="D45" s="34">
        <v>1.25</v>
      </c>
      <c r="E45" s="179">
        <v>21.47</v>
      </c>
      <c r="F45" s="76">
        <f t="shared" si="6"/>
        <v>67.096</v>
      </c>
      <c r="G45" s="175">
        <f>I45/1.2</f>
        <v>44.729166666666664</v>
      </c>
      <c r="H45" s="73">
        <f t="shared" si="7"/>
        <v>139.77864583333331</v>
      </c>
      <c r="I45" s="184">
        <f aca="true" t="shared" si="8" ref="I45:I53">E45*$J$7</f>
        <v>53.675</v>
      </c>
      <c r="J45" s="77">
        <v>167.74</v>
      </c>
    </row>
    <row r="46" spans="1:10" ht="17.25" customHeight="1" thickBot="1">
      <c r="A46" s="329"/>
      <c r="B46" s="71" t="s">
        <v>222</v>
      </c>
      <c r="C46" s="73">
        <v>2.5</v>
      </c>
      <c r="D46" s="34">
        <v>1.25</v>
      </c>
      <c r="E46" s="179">
        <v>23.47</v>
      </c>
      <c r="F46" s="76">
        <f t="shared" si="6"/>
        <v>73.348</v>
      </c>
      <c r="G46" s="175">
        <v>48.9</v>
      </c>
      <c r="H46" s="73">
        <f t="shared" si="7"/>
        <v>152.8125</v>
      </c>
      <c r="I46" s="184">
        <f t="shared" si="8"/>
        <v>58.675</v>
      </c>
      <c r="J46" s="77">
        <v>183.37</v>
      </c>
    </row>
    <row r="47" spans="1:10" ht="17.25" customHeight="1" thickBot="1">
      <c r="A47" s="329"/>
      <c r="B47" s="71" t="s">
        <v>27</v>
      </c>
      <c r="C47" s="73">
        <v>2.5</v>
      </c>
      <c r="D47" s="34">
        <v>1.25</v>
      </c>
      <c r="E47" s="179">
        <v>25.55</v>
      </c>
      <c r="F47" s="76">
        <f t="shared" si="6"/>
        <v>79.84375</v>
      </c>
      <c r="G47" s="175">
        <f>I47/1.2</f>
        <v>53.22916666666667</v>
      </c>
      <c r="H47" s="73">
        <f t="shared" si="7"/>
        <v>166.34114583333334</v>
      </c>
      <c r="I47" s="184">
        <f t="shared" si="8"/>
        <v>63.875</v>
      </c>
      <c r="J47" s="77">
        <f>H47*1.2</f>
        <v>199.609375</v>
      </c>
    </row>
    <row r="48" spans="1:10" ht="17.25" customHeight="1" thickBot="1">
      <c r="A48" s="329"/>
      <c r="B48" s="71" t="s">
        <v>256</v>
      </c>
      <c r="C48" s="73">
        <v>2.5</v>
      </c>
      <c r="D48" s="34">
        <v>1.25</v>
      </c>
      <c r="E48" s="179">
        <v>27.97</v>
      </c>
      <c r="F48" s="76">
        <v>87.43</v>
      </c>
      <c r="G48" s="175">
        <v>58.28</v>
      </c>
      <c r="H48" s="73">
        <f t="shared" si="7"/>
        <v>182.125</v>
      </c>
      <c r="I48" s="184">
        <v>69.94</v>
      </c>
      <c r="J48" s="77">
        <v>218.56</v>
      </c>
    </row>
    <row r="49" spans="1:10" ht="17.25" customHeight="1" thickBot="1">
      <c r="A49" s="330"/>
      <c r="B49" s="86" t="s">
        <v>263</v>
      </c>
      <c r="C49" s="87">
        <v>2.5</v>
      </c>
      <c r="D49" s="75">
        <v>1.25</v>
      </c>
      <c r="E49" s="180">
        <v>30.15</v>
      </c>
      <c r="F49" s="76">
        <f t="shared" si="6"/>
        <v>94.228</v>
      </c>
      <c r="G49" s="207">
        <v>62.82</v>
      </c>
      <c r="H49" s="208">
        <f t="shared" si="7"/>
        <v>196.3125</v>
      </c>
      <c r="I49" s="185">
        <f t="shared" si="8"/>
        <v>75.375</v>
      </c>
      <c r="J49" s="77">
        <v>235.57</v>
      </c>
    </row>
    <row r="50" spans="1:10" ht="17.25" customHeight="1" thickBot="1">
      <c r="A50" s="328" t="s">
        <v>277</v>
      </c>
      <c r="B50" s="84" t="s">
        <v>221</v>
      </c>
      <c r="C50" s="85">
        <v>2.5</v>
      </c>
      <c r="D50" s="76">
        <v>1.25</v>
      </c>
      <c r="E50" s="178">
        <v>14.83</v>
      </c>
      <c r="F50" s="76">
        <f>J50/2.5</f>
        <v>46.348</v>
      </c>
      <c r="G50" s="209">
        <v>30.9</v>
      </c>
      <c r="H50" s="85">
        <f t="shared" si="7"/>
        <v>96.5625</v>
      </c>
      <c r="I50" s="183">
        <f t="shared" si="8"/>
        <v>37.075</v>
      </c>
      <c r="J50" s="77">
        <v>115.87</v>
      </c>
    </row>
    <row r="51" spans="1:10" ht="17.25" customHeight="1" thickBot="1">
      <c r="A51" s="329"/>
      <c r="B51" s="71" t="s">
        <v>261</v>
      </c>
      <c r="C51" s="73">
        <v>2.5</v>
      </c>
      <c r="D51" s="34">
        <v>1.25</v>
      </c>
      <c r="E51" s="179">
        <v>16.59</v>
      </c>
      <c r="F51" s="76">
        <f aca="true" t="shared" si="9" ref="F51:F57">J51/2.5</f>
        <v>51.855</v>
      </c>
      <c r="G51" s="175">
        <v>34.57</v>
      </c>
      <c r="H51" s="73">
        <f t="shared" si="7"/>
        <v>108.03125</v>
      </c>
      <c r="I51" s="184">
        <f t="shared" si="8"/>
        <v>41.475</v>
      </c>
      <c r="J51" s="77">
        <f aca="true" t="shared" si="10" ref="J51:J56">H51*1.2</f>
        <v>129.6375</v>
      </c>
    </row>
    <row r="52" spans="1:10" ht="17.25" customHeight="1" thickBot="1">
      <c r="A52" s="329"/>
      <c r="B52" s="71" t="s">
        <v>33</v>
      </c>
      <c r="C52" s="73">
        <v>2.5</v>
      </c>
      <c r="D52" s="34">
        <v>1.25</v>
      </c>
      <c r="E52" s="179">
        <v>18.97</v>
      </c>
      <c r="F52" s="76">
        <f t="shared" si="9"/>
        <v>59.294999999999995</v>
      </c>
      <c r="G52" s="175">
        <v>39.53</v>
      </c>
      <c r="H52" s="73">
        <f t="shared" si="7"/>
        <v>123.53125</v>
      </c>
      <c r="I52" s="184">
        <v>47.44</v>
      </c>
      <c r="J52" s="77">
        <f t="shared" si="10"/>
        <v>148.23749999999998</v>
      </c>
    </row>
    <row r="53" spans="1:10" ht="17.25" customHeight="1" thickBot="1">
      <c r="A53" s="329"/>
      <c r="B53" s="71" t="s">
        <v>262</v>
      </c>
      <c r="C53" s="73">
        <v>2.5</v>
      </c>
      <c r="D53" s="34">
        <v>1.25</v>
      </c>
      <c r="E53" s="179">
        <v>20.74</v>
      </c>
      <c r="F53" s="76">
        <f t="shared" si="9"/>
        <v>64.816</v>
      </c>
      <c r="G53" s="175">
        <f>I53/1.2</f>
        <v>43.20833333333333</v>
      </c>
      <c r="H53" s="73">
        <f t="shared" si="7"/>
        <v>135.02604166666666</v>
      </c>
      <c r="I53" s="184">
        <f t="shared" si="8"/>
        <v>51.849999999999994</v>
      </c>
      <c r="J53" s="77">
        <v>162.04</v>
      </c>
    </row>
    <row r="54" spans="1:10" ht="17.25" customHeight="1" thickBot="1">
      <c r="A54" s="329"/>
      <c r="B54" s="71" t="s">
        <v>222</v>
      </c>
      <c r="C54" s="73">
        <v>2.5</v>
      </c>
      <c r="D54" s="34">
        <v>1.25</v>
      </c>
      <c r="E54" s="179">
        <v>22.74</v>
      </c>
      <c r="F54" s="76">
        <f t="shared" si="9"/>
        <v>71.068</v>
      </c>
      <c r="G54" s="175">
        <v>47.38</v>
      </c>
      <c r="H54" s="73">
        <f t="shared" si="7"/>
        <v>148.0625</v>
      </c>
      <c r="I54" s="184">
        <v>56.86</v>
      </c>
      <c r="J54" s="77">
        <v>177.67</v>
      </c>
    </row>
    <row r="55" spans="1:10" ht="17.25" customHeight="1" thickBot="1">
      <c r="A55" s="329"/>
      <c r="B55" s="71" t="s">
        <v>27</v>
      </c>
      <c r="C55" s="73">
        <v>2.5</v>
      </c>
      <c r="D55" s="34">
        <v>1.25</v>
      </c>
      <c r="E55" s="179">
        <v>24.82</v>
      </c>
      <c r="F55" s="76">
        <f t="shared" si="9"/>
        <v>77.56250000000001</v>
      </c>
      <c r="G55" s="175">
        <f>I55/1.2</f>
        <v>51.708333333333336</v>
      </c>
      <c r="H55" s="73">
        <f t="shared" si="7"/>
        <v>161.58854166666669</v>
      </c>
      <c r="I55" s="184">
        <f>E55*$J$7</f>
        <v>62.05</v>
      </c>
      <c r="J55" s="77">
        <f t="shared" si="10"/>
        <v>193.90625000000003</v>
      </c>
    </row>
    <row r="56" spans="1:10" ht="17.25" customHeight="1" thickBot="1">
      <c r="A56" s="329"/>
      <c r="B56" s="71" t="s">
        <v>256</v>
      </c>
      <c r="C56" s="73">
        <v>2.5</v>
      </c>
      <c r="D56" s="34">
        <v>1.25</v>
      </c>
      <c r="E56" s="179">
        <v>26.23</v>
      </c>
      <c r="F56" s="76">
        <f t="shared" si="9"/>
        <v>81.975</v>
      </c>
      <c r="G56" s="175">
        <v>54.65</v>
      </c>
      <c r="H56" s="73">
        <f t="shared" si="7"/>
        <v>170.78125</v>
      </c>
      <c r="I56" s="184">
        <f>E56*$J$7</f>
        <v>65.575</v>
      </c>
      <c r="J56" s="77">
        <f t="shared" si="10"/>
        <v>204.9375</v>
      </c>
    </row>
    <row r="57" spans="1:10" ht="17.25" customHeight="1" thickBot="1">
      <c r="A57" s="330"/>
      <c r="B57" s="86" t="s">
        <v>263</v>
      </c>
      <c r="C57" s="87">
        <v>2.5</v>
      </c>
      <c r="D57" s="75">
        <v>1.25</v>
      </c>
      <c r="E57" s="180">
        <v>29.42</v>
      </c>
      <c r="F57" s="210">
        <f t="shared" si="9"/>
        <v>91.94800000000001</v>
      </c>
      <c r="G57" s="211">
        <v>61.3</v>
      </c>
      <c r="H57" s="87">
        <f t="shared" si="7"/>
        <v>191.5625</v>
      </c>
      <c r="I57" s="185">
        <v>73.56</v>
      </c>
      <c r="J57" s="212">
        <v>229.87</v>
      </c>
    </row>
    <row r="58" spans="1:10" ht="18">
      <c r="A58" s="5" t="s">
        <v>270</v>
      </c>
      <c r="B58" s="78"/>
      <c r="C58" s="79"/>
      <c r="D58" s="79"/>
      <c r="E58" s="176"/>
      <c r="F58" s="79"/>
      <c r="G58" s="176"/>
      <c r="H58" s="79"/>
      <c r="I58" s="186"/>
      <c r="J58" s="80"/>
    </row>
    <row r="59" ht="17.25">
      <c r="A59" s="5" t="s">
        <v>34</v>
      </c>
    </row>
    <row r="60" ht="18">
      <c r="A60" s="54" t="s">
        <v>249</v>
      </c>
    </row>
    <row r="61" spans="1:5" ht="18">
      <c r="A61" s="26" t="s">
        <v>340</v>
      </c>
      <c r="B61" s="26"/>
      <c r="C61" s="26"/>
      <c r="D61" s="26"/>
      <c r="E61" s="181"/>
    </row>
  </sheetData>
  <sheetProtection/>
  <mergeCells count="24">
    <mergeCell ref="A50:A57"/>
    <mergeCell ref="B37:B38"/>
    <mergeCell ref="A41:J41"/>
    <mergeCell ref="A42:A49"/>
    <mergeCell ref="A39:J39"/>
    <mergeCell ref="B21:B27"/>
    <mergeCell ref="A20:J20"/>
    <mergeCell ref="B17:B19"/>
    <mergeCell ref="B9:D10"/>
    <mergeCell ref="D1:J1"/>
    <mergeCell ref="D2:J2"/>
    <mergeCell ref="D3:J3"/>
    <mergeCell ref="B13:B16"/>
    <mergeCell ref="A12:J12"/>
    <mergeCell ref="A9:A11"/>
    <mergeCell ref="G9:H10"/>
    <mergeCell ref="D4:J4"/>
    <mergeCell ref="A5:J5"/>
    <mergeCell ref="B33:B35"/>
    <mergeCell ref="B28:B29"/>
    <mergeCell ref="B30:B32"/>
    <mergeCell ref="A8:J8"/>
    <mergeCell ref="I9:J10"/>
    <mergeCell ref="E9:F10"/>
  </mergeCells>
  <hyperlinks>
    <hyperlink ref="A4" r:id="rId1" display="mailto:info@veneer-by.com"/>
  </hyperlinks>
  <printOptions/>
  <pageMargins left="0.75" right="0.75" top="0.53" bottom="1" header="0.5" footer="0.5"/>
  <pageSetup fitToHeight="2" fitToWidth="1" horizontalDpi="600" verticalDpi="600" orientation="portrait" paperSize="9" scale="62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1" width="24.7109375" style="0" customWidth="1"/>
    <col min="2" max="4" width="13.28125" style="0" bestFit="1" customWidth="1"/>
    <col min="5" max="5" width="11.8515625" style="0" customWidth="1"/>
    <col min="6" max="7" width="10.00390625" style="0" customWidth="1"/>
    <col min="8" max="8" width="11.7109375" style="0" customWidth="1"/>
    <col min="9" max="9" width="9.7109375" style="0" customWidth="1"/>
    <col min="10" max="10" width="10.7109375" style="0" customWidth="1"/>
  </cols>
  <sheetData>
    <row r="1" spans="1:10" ht="15.75">
      <c r="A1" s="353" t="s">
        <v>232</v>
      </c>
      <c r="B1" s="354"/>
      <c r="C1" s="90"/>
      <c r="D1" s="299" t="s">
        <v>213</v>
      </c>
      <c r="E1" s="299"/>
      <c r="F1" s="299"/>
      <c r="G1" s="299"/>
      <c r="H1" s="299"/>
      <c r="I1" s="299"/>
      <c r="J1" s="299"/>
    </row>
    <row r="2" spans="1:10" ht="15.75">
      <c r="A2" s="91" t="s">
        <v>215</v>
      </c>
      <c r="B2" s="92"/>
      <c r="C2" s="92"/>
      <c r="D2" s="299" t="s">
        <v>212</v>
      </c>
      <c r="E2" s="299"/>
      <c r="F2" s="299"/>
      <c r="G2" s="299"/>
      <c r="H2" s="299"/>
      <c r="I2" s="299"/>
      <c r="J2" s="299"/>
    </row>
    <row r="3" spans="1:10" ht="15.75">
      <c r="A3" s="91" t="s">
        <v>211</v>
      </c>
      <c r="B3" s="92"/>
      <c r="C3" s="92"/>
      <c r="D3" s="299" t="s">
        <v>217</v>
      </c>
      <c r="E3" s="299"/>
      <c r="F3" s="299"/>
      <c r="G3" s="299"/>
      <c r="H3" s="299"/>
      <c r="I3" s="299"/>
      <c r="J3" s="299"/>
    </row>
    <row r="4" spans="1:10" ht="15.75">
      <c r="A4" s="93" t="s">
        <v>209</v>
      </c>
      <c r="B4" s="92"/>
      <c r="C4" s="92"/>
      <c r="D4" s="95"/>
      <c r="E4" s="95"/>
      <c r="F4" s="357" t="s">
        <v>210</v>
      </c>
      <c r="G4" s="357"/>
      <c r="H4" s="357"/>
      <c r="I4" s="357"/>
      <c r="J4" s="357"/>
    </row>
    <row r="5" spans="1:10" ht="30">
      <c r="A5" s="358" t="s">
        <v>207</v>
      </c>
      <c r="B5" s="359"/>
      <c r="C5" s="359"/>
      <c r="D5" s="359"/>
      <c r="E5" s="359"/>
      <c r="F5" s="359"/>
      <c r="G5" s="359"/>
      <c r="H5" s="359"/>
      <c r="I5" s="359"/>
      <c r="J5" s="359"/>
    </row>
    <row r="6" spans="1:8" ht="15" customHeight="1">
      <c r="A6" s="68"/>
      <c r="B6" s="69"/>
      <c r="C6" s="69"/>
      <c r="D6" s="69"/>
      <c r="E6" s="69"/>
      <c r="F6" s="69"/>
      <c r="G6" s="69"/>
      <c r="H6" s="69"/>
    </row>
    <row r="7" spans="1:10" ht="15" customHeight="1">
      <c r="A7" s="4" t="str">
        <f>'Шпон дуб_шпон укр_пиленный шпон'!G8</f>
        <v>Прайс лист 20/05/2019</v>
      </c>
      <c r="B7" s="69"/>
      <c r="C7" s="69"/>
      <c r="D7" s="69"/>
      <c r="E7" s="63" t="s">
        <v>239</v>
      </c>
      <c r="I7" s="63"/>
      <c r="J7" s="63">
        <f>'Шпон дуб_шпон укр_пиленный шпон'!G7</f>
        <v>2.5</v>
      </c>
    </row>
    <row r="8" spans="1:8" ht="15" customHeight="1">
      <c r="A8" s="352"/>
      <c r="B8" s="352"/>
      <c r="C8" s="352"/>
      <c r="D8" s="352"/>
      <c r="E8" s="352"/>
      <c r="F8" s="352"/>
      <c r="G8" s="173"/>
      <c r="H8" s="173"/>
    </row>
    <row r="9" spans="1:8" ht="34.5" customHeight="1">
      <c r="A9" s="345" t="s">
        <v>72</v>
      </c>
      <c r="B9" s="345"/>
      <c r="C9" s="345"/>
      <c r="D9" s="345"/>
      <c r="E9" s="345"/>
      <c r="F9" s="345"/>
      <c r="G9" s="171"/>
      <c r="H9" s="171"/>
    </row>
    <row r="10" spans="1:10" ht="17.25">
      <c r="A10" s="346"/>
      <c r="B10" s="346"/>
      <c r="C10" s="346"/>
      <c r="D10" s="346"/>
      <c r="E10" s="346"/>
      <c r="F10" s="346"/>
      <c r="G10" s="172"/>
      <c r="H10" s="172"/>
      <c r="I10" s="344"/>
      <c r="J10" s="344"/>
    </row>
    <row r="11" spans="1:10" ht="38.25" customHeight="1">
      <c r="A11" s="350" t="s">
        <v>73</v>
      </c>
      <c r="B11" s="336" t="s">
        <v>24</v>
      </c>
      <c r="C11" s="336"/>
      <c r="D11" s="336"/>
      <c r="E11" s="312" t="s">
        <v>246</v>
      </c>
      <c r="F11" s="316"/>
      <c r="G11" s="312" t="s">
        <v>339</v>
      </c>
      <c r="H11" s="316"/>
      <c r="I11" s="312" t="s">
        <v>247</v>
      </c>
      <c r="J11" s="316"/>
    </row>
    <row r="12" spans="1:10" ht="36">
      <c r="A12" s="351"/>
      <c r="B12" s="96" t="s">
        <v>38</v>
      </c>
      <c r="C12" s="96" t="s">
        <v>74</v>
      </c>
      <c r="D12" s="96" t="s">
        <v>75</v>
      </c>
      <c r="E12" s="96" t="s">
        <v>18</v>
      </c>
      <c r="F12" s="96" t="s">
        <v>19</v>
      </c>
      <c r="G12" s="96" t="s">
        <v>18</v>
      </c>
      <c r="H12" s="96" t="s">
        <v>19</v>
      </c>
      <c r="I12" s="96" t="s">
        <v>18</v>
      </c>
      <c r="J12" s="96" t="s">
        <v>19</v>
      </c>
    </row>
    <row r="13" spans="1:10" ht="18">
      <c r="A13" s="355" t="s">
        <v>28</v>
      </c>
      <c r="B13" s="33" t="s">
        <v>27</v>
      </c>
      <c r="C13" s="34">
        <v>2.5</v>
      </c>
      <c r="D13" s="33">
        <v>1.25</v>
      </c>
      <c r="E13" s="179">
        <v>30.72</v>
      </c>
      <c r="F13" s="34">
        <f>J13/2.5</f>
        <v>96</v>
      </c>
      <c r="G13" s="179">
        <f>I13/1.2</f>
        <v>64</v>
      </c>
      <c r="H13" s="34">
        <f>G13*3.125</f>
        <v>200</v>
      </c>
      <c r="I13" s="179">
        <f>E13*$J$7</f>
        <v>76.8</v>
      </c>
      <c r="J13" s="34">
        <f>H13*1.2</f>
        <v>240</v>
      </c>
    </row>
    <row r="14" spans="1:10" ht="18">
      <c r="A14" s="356"/>
      <c r="B14" s="33" t="s">
        <v>265</v>
      </c>
      <c r="C14" s="34">
        <v>2.5</v>
      </c>
      <c r="D14" s="33">
        <v>1.25</v>
      </c>
      <c r="E14" s="179">
        <v>47.37</v>
      </c>
      <c r="F14" s="34">
        <f>J14/2.5</f>
        <v>148.035</v>
      </c>
      <c r="G14" s="179">
        <v>98.69</v>
      </c>
      <c r="H14" s="34">
        <f>G14*3.125</f>
        <v>308.40625</v>
      </c>
      <c r="I14" s="179">
        <f>E14*$J$7</f>
        <v>118.425</v>
      </c>
      <c r="J14" s="34">
        <f>H14*1.2</f>
        <v>370.0875</v>
      </c>
    </row>
    <row r="15" spans="1:10" ht="18">
      <c r="A15" s="355" t="s">
        <v>277</v>
      </c>
      <c r="B15" s="33" t="s">
        <v>27</v>
      </c>
      <c r="C15" s="34">
        <v>2.5</v>
      </c>
      <c r="D15" s="33">
        <v>1.25</v>
      </c>
      <c r="E15" s="179">
        <v>30</v>
      </c>
      <c r="F15" s="34">
        <f>J15/2.5</f>
        <v>93.748</v>
      </c>
      <c r="G15" s="179">
        <v>62.5</v>
      </c>
      <c r="H15" s="34">
        <f>G15*3.125</f>
        <v>195.3125</v>
      </c>
      <c r="I15" s="179">
        <v>75</v>
      </c>
      <c r="J15" s="34">
        <v>234.37</v>
      </c>
    </row>
    <row r="16" spans="1:10" ht="18">
      <c r="A16" s="356"/>
      <c r="B16" s="33" t="s">
        <v>265</v>
      </c>
      <c r="C16" s="34">
        <v>2.5</v>
      </c>
      <c r="D16" s="33">
        <v>1.25</v>
      </c>
      <c r="E16" s="179">
        <v>46.64</v>
      </c>
      <c r="F16" s="34">
        <f>J16/2.5</f>
        <v>145.755</v>
      </c>
      <c r="G16" s="179">
        <v>97.17</v>
      </c>
      <c r="H16" s="34">
        <f>G16*3.125</f>
        <v>303.65625</v>
      </c>
      <c r="I16" s="179">
        <f>E16*$J$7</f>
        <v>116.6</v>
      </c>
      <c r="J16" s="34">
        <f>H16*1.2</f>
        <v>364.3875</v>
      </c>
    </row>
    <row r="17" spans="1:10" ht="18">
      <c r="A17" s="218" t="s">
        <v>343</v>
      </c>
      <c r="B17" s="33" t="s">
        <v>27</v>
      </c>
      <c r="C17" s="34">
        <v>2.5</v>
      </c>
      <c r="D17" s="33">
        <v>1.25</v>
      </c>
      <c r="E17" s="179">
        <v>29.98</v>
      </c>
      <c r="F17" s="34">
        <f>J17/2.5</f>
        <v>93.6875</v>
      </c>
      <c r="G17" s="179">
        <v>62.46</v>
      </c>
      <c r="H17" s="34">
        <f>G17*3.125</f>
        <v>195.1875</v>
      </c>
      <c r="I17" s="179">
        <f>E17*$J$7</f>
        <v>74.95</v>
      </c>
      <c r="J17" s="34">
        <f>I17*3.125</f>
        <v>234.21875</v>
      </c>
    </row>
    <row r="18" spans="1:7" ht="17.25">
      <c r="A18" s="5" t="s">
        <v>223</v>
      </c>
      <c r="G18" s="177"/>
    </row>
    <row r="19" ht="17.25">
      <c r="A19" s="5" t="s">
        <v>70</v>
      </c>
    </row>
    <row r="20" ht="17.25">
      <c r="A20" s="5" t="s">
        <v>39</v>
      </c>
    </row>
    <row r="21" spans="1:10" ht="18" customHeight="1">
      <c r="A21" s="347" t="s">
        <v>24</v>
      </c>
      <c r="B21" s="348"/>
      <c r="C21" s="349"/>
      <c r="D21" s="338" t="s">
        <v>246</v>
      </c>
      <c r="E21" s="339"/>
      <c r="F21" s="340"/>
      <c r="G21" s="338" t="s">
        <v>339</v>
      </c>
      <c r="H21" s="340"/>
      <c r="I21" s="312" t="s">
        <v>247</v>
      </c>
      <c r="J21" s="316"/>
    </row>
    <row r="22" spans="1:10" ht="18">
      <c r="A22" s="97"/>
      <c r="B22" s="98"/>
      <c r="C22" s="99"/>
      <c r="D22" s="341"/>
      <c r="E22" s="342"/>
      <c r="F22" s="343"/>
      <c r="G22" s="341"/>
      <c r="H22" s="343"/>
      <c r="I22" s="313"/>
      <c r="J22" s="318"/>
    </row>
    <row r="23" spans="1:10" ht="36">
      <c r="A23" s="96" t="s">
        <v>35</v>
      </c>
      <c r="B23" s="96" t="s">
        <v>74</v>
      </c>
      <c r="C23" s="96" t="s">
        <v>75</v>
      </c>
      <c r="D23" s="96" t="s">
        <v>18</v>
      </c>
      <c r="E23" s="336" t="s">
        <v>19</v>
      </c>
      <c r="F23" s="336"/>
      <c r="G23" s="96" t="s">
        <v>18</v>
      </c>
      <c r="H23" s="96" t="s">
        <v>19</v>
      </c>
      <c r="I23" s="96" t="s">
        <v>18</v>
      </c>
      <c r="J23" s="96" t="s">
        <v>19</v>
      </c>
    </row>
    <row r="24" spans="1:10" ht="18">
      <c r="A24" s="272" t="s">
        <v>40</v>
      </c>
      <c r="B24" s="34">
        <v>2.8</v>
      </c>
      <c r="C24" s="34">
        <v>1.03</v>
      </c>
      <c r="D24" s="179">
        <v>12.79</v>
      </c>
      <c r="E24" s="335">
        <f>J24/2.5</f>
        <v>36.892128</v>
      </c>
      <c r="F24" s="335"/>
      <c r="G24" s="179">
        <v>26.65</v>
      </c>
      <c r="H24" s="34">
        <f>G24*B24*C24</f>
        <v>76.8586</v>
      </c>
      <c r="I24" s="179">
        <f>D24*$J$7</f>
        <v>31.974999999999998</v>
      </c>
      <c r="J24" s="34">
        <f>H24*1.2</f>
        <v>92.23031999999999</v>
      </c>
    </row>
    <row r="25" spans="1:10" ht="18">
      <c r="A25" s="274"/>
      <c r="B25" s="34">
        <v>1.03</v>
      </c>
      <c r="C25" s="34">
        <v>2.8</v>
      </c>
      <c r="D25" s="179">
        <v>12.79</v>
      </c>
      <c r="E25" s="335">
        <f>J25/2.5</f>
        <v>36.892128</v>
      </c>
      <c r="F25" s="335"/>
      <c r="G25" s="179">
        <v>26.65</v>
      </c>
      <c r="H25" s="34">
        <f>G25*B25*C25</f>
        <v>76.8586</v>
      </c>
      <c r="I25" s="179">
        <f>D25*$J$7</f>
        <v>31.974999999999998</v>
      </c>
      <c r="J25" s="34">
        <f>H25*1.2</f>
        <v>92.23031999999999</v>
      </c>
    </row>
    <row r="26" spans="1:10" ht="18">
      <c r="A26" s="272" t="s">
        <v>33</v>
      </c>
      <c r="B26" s="34">
        <v>2.8</v>
      </c>
      <c r="C26" s="34">
        <v>1.03</v>
      </c>
      <c r="D26" s="179">
        <v>14.45</v>
      </c>
      <c r="E26" s="335">
        <f>J26/2.5</f>
        <v>41.668032</v>
      </c>
      <c r="F26" s="335"/>
      <c r="G26" s="179">
        <f>I26/1.2</f>
        <v>30.099999999999998</v>
      </c>
      <c r="H26" s="34">
        <f>G26*B26*C26</f>
        <v>86.80839999999999</v>
      </c>
      <c r="I26" s="179">
        <v>36.12</v>
      </c>
      <c r="J26" s="34">
        <f>H26*1.2</f>
        <v>104.17007999999998</v>
      </c>
    </row>
    <row r="27" spans="1:10" ht="18">
      <c r="A27" s="274"/>
      <c r="B27" s="34">
        <v>1.03</v>
      </c>
      <c r="C27" s="34">
        <v>2.8</v>
      </c>
      <c r="D27" s="179">
        <v>14.45</v>
      </c>
      <c r="E27" s="335">
        <f>J27/2.5</f>
        <v>41.668032</v>
      </c>
      <c r="F27" s="335"/>
      <c r="G27" s="179">
        <f>I27/1.2</f>
        <v>30.099999999999998</v>
      </c>
      <c r="H27" s="34">
        <f>G27*B27*C27</f>
        <v>86.80839999999999</v>
      </c>
      <c r="I27" s="179">
        <v>36.12</v>
      </c>
      <c r="J27" s="34">
        <f>H27*1.2</f>
        <v>104.17007999999998</v>
      </c>
    </row>
    <row r="29" ht="17.25">
      <c r="A29" s="5" t="s">
        <v>71</v>
      </c>
    </row>
    <row r="30" spans="1:10" ht="18" customHeight="1">
      <c r="A30" s="336" t="s">
        <v>24</v>
      </c>
      <c r="B30" s="336"/>
      <c r="C30" s="336"/>
      <c r="D30" s="338" t="s">
        <v>246</v>
      </c>
      <c r="E30" s="339"/>
      <c r="F30" s="340"/>
      <c r="G30" s="338" t="s">
        <v>339</v>
      </c>
      <c r="H30" s="340"/>
      <c r="I30" s="312" t="s">
        <v>247</v>
      </c>
      <c r="J30" s="316"/>
    </row>
    <row r="31" spans="1:10" ht="18">
      <c r="A31" s="96"/>
      <c r="B31" s="96"/>
      <c r="C31" s="96"/>
      <c r="D31" s="341"/>
      <c r="E31" s="342"/>
      <c r="F31" s="343"/>
      <c r="G31" s="341"/>
      <c r="H31" s="343"/>
      <c r="I31" s="313"/>
      <c r="J31" s="318"/>
    </row>
    <row r="32" spans="1:10" ht="36">
      <c r="A32" s="96" t="s">
        <v>25</v>
      </c>
      <c r="B32" s="96" t="s">
        <v>74</v>
      </c>
      <c r="C32" s="96" t="s">
        <v>75</v>
      </c>
      <c r="D32" s="96" t="s">
        <v>18</v>
      </c>
      <c r="E32" s="336" t="s">
        <v>19</v>
      </c>
      <c r="F32" s="336"/>
      <c r="G32" s="96" t="s">
        <v>18</v>
      </c>
      <c r="H32" s="96" t="s">
        <v>19</v>
      </c>
      <c r="I32" s="96" t="s">
        <v>18</v>
      </c>
      <c r="J32" s="96" t="s">
        <v>19</v>
      </c>
    </row>
    <row r="33" spans="1:10" ht="18">
      <c r="A33" s="272" t="s">
        <v>278</v>
      </c>
      <c r="B33" s="33">
        <v>2.44</v>
      </c>
      <c r="C33" s="33">
        <v>1.22</v>
      </c>
      <c r="D33" s="179">
        <v>10.1</v>
      </c>
      <c r="E33" s="335">
        <v>30.08</v>
      </c>
      <c r="F33" s="335"/>
      <c r="G33" s="179">
        <v>21.05</v>
      </c>
      <c r="H33" s="34">
        <f aca="true" t="shared" si="0" ref="H33:H38">G33*2.977</f>
        <v>62.66585</v>
      </c>
      <c r="I33" s="179">
        <v>25.26</v>
      </c>
      <c r="J33" s="34">
        <f>H33*1.2</f>
        <v>75.19901999999999</v>
      </c>
    </row>
    <row r="34" spans="1:10" ht="18">
      <c r="A34" s="274"/>
      <c r="B34" s="33">
        <v>1.22</v>
      </c>
      <c r="C34" s="33">
        <v>2.44</v>
      </c>
      <c r="D34" s="179">
        <v>10.1</v>
      </c>
      <c r="E34" s="335">
        <v>30.08</v>
      </c>
      <c r="F34" s="335"/>
      <c r="G34" s="179">
        <v>21.05</v>
      </c>
      <c r="H34" s="34">
        <f t="shared" si="0"/>
        <v>62.66585</v>
      </c>
      <c r="I34" s="179">
        <v>25.26</v>
      </c>
      <c r="J34" s="34">
        <f>H34*1.2</f>
        <v>75.19901999999999</v>
      </c>
    </row>
    <row r="35" spans="1:10" ht="18">
      <c r="A35" s="272" t="s">
        <v>221</v>
      </c>
      <c r="B35" s="33">
        <v>2.44</v>
      </c>
      <c r="C35" s="33">
        <v>1.22</v>
      </c>
      <c r="D35" s="179">
        <v>11.4</v>
      </c>
      <c r="E35" s="335">
        <f>J35/2.5</f>
        <v>33.937799999999996</v>
      </c>
      <c r="F35" s="335"/>
      <c r="G35" s="179">
        <f>I35/1.2</f>
        <v>23.75</v>
      </c>
      <c r="H35" s="34">
        <f t="shared" si="0"/>
        <v>70.70375</v>
      </c>
      <c r="I35" s="179">
        <f>D35*$J$7</f>
        <v>28.5</v>
      </c>
      <c r="J35" s="34">
        <f>H35*1.2</f>
        <v>84.8445</v>
      </c>
    </row>
    <row r="36" spans="1:10" ht="18">
      <c r="A36" s="274"/>
      <c r="B36" s="33">
        <v>1.22</v>
      </c>
      <c r="C36" s="33">
        <v>2.44</v>
      </c>
      <c r="D36" s="179">
        <v>11.4</v>
      </c>
      <c r="E36" s="335">
        <f>J36/2.5</f>
        <v>33.937799999999996</v>
      </c>
      <c r="F36" s="335"/>
      <c r="G36" s="179">
        <f>I36/1.2</f>
        <v>23.75</v>
      </c>
      <c r="H36" s="34">
        <f t="shared" si="0"/>
        <v>70.70375</v>
      </c>
      <c r="I36" s="179">
        <f>D36*$J$7</f>
        <v>28.5</v>
      </c>
      <c r="J36" s="34">
        <f>H36*1.2</f>
        <v>84.8445</v>
      </c>
    </row>
    <row r="37" spans="1:10" ht="18">
      <c r="A37" s="272" t="s">
        <v>40</v>
      </c>
      <c r="B37" s="33">
        <v>2.44</v>
      </c>
      <c r="C37" s="33">
        <v>1.22</v>
      </c>
      <c r="D37" s="179">
        <v>16.15</v>
      </c>
      <c r="E37" s="335">
        <f>J37/2.5</f>
        <v>48.088</v>
      </c>
      <c r="F37" s="335"/>
      <c r="G37" s="179">
        <f>I37/1.2</f>
        <v>33.650000000000006</v>
      </c>
      <c r="H37" s="34">
        <f t="shared" si="0"/>
        <v>100.17605000000002</v>
      </c>
      <c r="I37" s="179">
        <v>40.38</v>
      </c>
      <c r="J37" s="34">
        <v>120.22</v>
      </c>
    </row>
    <row r="38" spans="1:10" ht="18">
      <c r="A38" s="274"/>
      <c r="B38" s="33">
        <v>1.22</v>
      </c>
      <c r="C38" s="33">
        <v>2.44</v>
      </c>
      <c r="D38" s="179">
        <v>16.15</v>
      </c>
      <c r="E38" s="335">
        <f>J38/2.5</f>
        <v>48.088</v>
      </c>
      <c r="F38" s="335"/>
      <c r="G38" s="179">
        <f>I38/1.2</f>
        <v>33.650000000000006</v>
      </c>
      <c r="H38" s="34">
        <f t="shared" si="0"/>
        <v>100.17605000000002</v>
      </c>
      <c r="I38" s="179">
        <v>40.38</v>
      </c>
      <c r="J38" s="34">
        <v>120.22</v>
      </c>
    </row>
    <row r="39" spans="1:8" ht="14.25">
      <c r="A39" s="24"/>
      <c r="B39" s="24"/>
      <c r="C39" s="24"/>
      <c r="D39" s="32"/>
      <c r="E39" s="24"/>
      <c r="F39" s="24"/>
      <c r="G39" s="24"/>
      <c r="H39" s="24"/>
    </row>
    <row r="40" spans="1:8" ht="17.25">
      <c r="A40" s="337" t="s">
        <v>287</v>
      </c>
      <c r="B40" s="337"/>
      <c r="C40" s="337"/>
      <c r="D40" s="337"/>
      <c r="E40" s="337"/>
      <c r="F40" s="337"/>
      <c r="G40" s="22"/>
      <c r="H40" s="22"/>
    </row>
    <row r="41" spans="1:8" ht="17.25">
      <c r="A41" s="22" t="s">
        <v>190</v>
      </c>
      <c r="B41" s="22"/>
      <c r="C41" s="22"/>
      <c r="D41" s="22"/>
      <c r="E41" s="22"/>
      <c r="F41" s="22"/>
      <c r="G41" s="22"/>
      <c r="H41" s="22"/>
    </row>
    <row r="42" ht="18">
      <c r="A42" s="54" t="s">
        <v>249</v>
      </c>
    </row>
    <row r="43" spans="1:5" ht="18">
      <c r="A43" s="26" t="s">
        <v>340</v>
      </c>
      <c r="B43" s="26"/>
      <c r="C43" s="26"/>
      <c r="D43" s="26"/>
      <c r="E43" s="25"/>
    </row>
  </sheetData>
  <sheetProtection/>
  <mergeCells count="42">
    <mergeCell ref="A8:F8"/>
    <mergeCell ref="B11:D11"/>
    <mergeCell ref="A1:B1"/>
    <mergeCell ref="A13:A14"/>
    <mergeCell ref="A15:A16"/>
    <mergeCell ref="D1:J1"/>
    <mergeCell ref="D2:J2"/>
    <mergeCell ref="D3:J3"/>
    <mergeCell ref="F4:J4"/>
    <mergeCell ref="A5:J5"/>
    <mergeCell ref="I10:J10"/>
    <mergeCell ref="A9:F10"/>
    <mergeCell ref="A21:C21"/>
    <mergeCell ref="E26:F26"/>
    <mergeCell ref="A24:A25"/>
    <mergeCell ref="D21:F22"/>
    <mergeCell ref="E11:F11"/>
    <mergeCell ref="I11:J11"/>
    <mergeCell ref="A11:A12"/>
    <mergeCell ref="I30:J31"/>
    <mergeCell ref="D30:F31"/>
    <mergeCell ref="G11:H11"/>
    <mergeCell ref="G21:H22"/>
    <mergeCell ref="G30:H31"/>
    <mergeCell ref="I21:J22"/>
    <mergeCell ref="A40:F40"/>
    <mergeCell ref="E23:F23"/>
    <mergeCell ref="E24:F24"/>
    <mergeCell ref="E27:F27"/>
    <mergeCell ref="E36:F36"/>
    <mergeCell ref="E32:F32"/>
    <mergeCell ref="E33:F33"/>
    <mergeCell ref="E25:F25"/>
    <mergeCell ref="A37:A38"/>
    <mergeCell ref="E37:F37"/>
    <mergeCell ref="E38:F38"/>
    <mergeCell ref="A30:C30"/>
    <mergeCell ref="A26:A27"/>
    <mergeCell ref="E35:F35"/>
    <mergeCell ref="E34:F34"/>
    <mergeCell ref="A33:A34"/>
    <mergeCell ref="A35:A36"/>
  </mergeCells>
  <hyperlinks>
    <hyperlink ref="A4" r:id="rId1" display="mailto:info@veneer-by.com"/>
    <hyperlink ref="A5" r:id="rId2" display="www.veneer-by.com"/>
  </hyperlinks>
  <printOptions/>
  <pageMargins left="0.75" right="0.75" top="1" bottom="1" header="0.5" footer="0.5"/>
  <pageSetup fitToHeight="1" fitToWidth="1" horizontalDpi="600" verticalDpi="600" orientation="portrait" paperSize="9" scale="68" r:id="rId3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21">
      <selection activeCell="A34" sqref="A34"/>
    </sheetView>
  </sheetViews>
  <sheetFormatPr defaultColWidth="9.140625" defaultRowHeight="12.75"/>
  <cols>
    <col min="1" max="1" width="6.57421875" style="0" customWidth="1"/>
    <col min="2" max="2" width="15.140625" style="0" customWidth="1"/>
    <col min="3" max="3" width="19.421875" style="0" customWidth="1"/>
    <col min="4" max="4" width="45.421875" style="0" customWidth="1"/>
    <col min="5" max="5" width="20.8515625" style="0" customWidth="1"/>
    <col min="6" max="6" width="11.00390625" style="177" customWidth="1"/>
    <col min="7" max="7" width="13.140625" style="0" customWidth="1"/>
    <col min="8" max="8" width="13.57421875" style="177" customWidth="1"/>
    <col min="9" max="9" width="11.140625" style="0" customWidth="1"/>
    <col min="10" max="10" width="9.140625" style="177" customWidth="1"/>
  </cols>
  <sheetData>
    <row r="1" spans="1:11" ht="15.75">
      <c r="A1" s="353" t="s">
        <v>232</v>
      </c>
      <c r="B1" s="354"/>
      <c r="C1" s="354"/>
      <c r="D1" s="299" t="s">
        <v>213</v>
      </c>
      <c r="E1" s="299"/>
      <c r="F1" s="299"/>
      <c r="G1" s="299"/>
      <c r="H1" s="299"/>
      <c r="I1" s="299"/>
      <c r="J1" s="299"/>
      <c r="K1" s="299"/>
    </row>
    <row r="2" spans="1:11" ht="15.75">
      <c r="A2" s="91" t="s">
        <v>215</v>
      </c>
      <c r="B2" s="92"/>
      <c r="C2" s="92"/>
      <c r="D2" s="299" t="s">
        <v>212</v>
      </c>
      <c r="E2" s="299"/>
      <c r="F2" s="299"/>
      <c r="G2" s="299"/>
      <c r="H2" s="299"/>
      <c r="I2" s="299"/>
      <c r="J2" s="299"/>
      <c r="K2" s="299"/>
    </row>
    <row r="3" spans="1:11" ht="15.75">
      <c r="A3" s="91" t="s">
        <v>211</v>
      </c>
      <c r="B3" s="92"/>
      <c r="C3" s="92"/>
      <c r="D3" s="299" t="s">
        <v>208</v>
      </c>
      <c r="E3" s="299"/>
      <c r="F3" s="299"/>
      <c r="G3" s="299"/>
      <c r="H3" s="299"/>
      <c r="I3" s="299"/>
      <c r="J3" s="299"/>
      <c r="K3" s="299"/>
    </row>
    <row r="4" spans="1:11" ht="15.75">
      <c r="A4" s="93" t="s">
        <v>209</v>
      </c>
      <c r="B4" s="92"/>
      <c r="C4" s="92"/>
      <c r="D4" s="299" t="s">
        <v>210</v>
      </c>
      <c r="E4" s="299"/>
      <c r="F4" s="299"/>
      <c r="G4" s="299"/>
      <c r="H4" s="299"/>
      <c r="I4" s="299"/>
      <c r="J4" s="299"/>
      <c r="K4" s="299"/>
    </row>
    <row r="5" spans="1:11" ht="30">
      <c r="A5" s="314" t="s">
        <v>207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</row>
    <row r="7" spans="6:11" ht="18">
      <c r="F7" s="63" t="s">
        <v>239</v>
      </c>
      <c r="K7" s="63">
        <f>'Шпон дуб_шпон укр_пиленный шпон'!G7</f>
        <v>2.5</v>
      </c>
    </row>
    <row r="8" ht="18">
      <c r="A8" s="3" t="str">
        <f>'Шпон дуб_шпон укр_пиленный шпон'!G8</f>
        <v>Прайс лист 20/05/2019</v>
      </c>
    </row>
    <row r="9" ht="18">
      <c r="A9" s="3" t="s">
        <v>118</v>
      </c>
    </row>
    <row r="10" ht="18">
      <c r="A10" s="3" t="s">
        <v>177</v>
      </c>
    </row>
    <row r="11" ht="15.75">
      <c r="A11" s="1" t="s">
        <v>119</v>
      </c>
    </row>
    <row r="12" ht="15.75">
      <c r="A12" s="1"/>
    </row>
    <row r="13" spans="1:11" ht="18" customHeight="1">
      <c r="A13" s="361"/>
      <c r="B13" s="312" t="s">
        <v>120</v>
      </c>
      <c r="C13" s="325"/>
      <c r="D13" s="316"/>
      <c r="E13" s="320" t="s">
        <v>133</v>
      </c>
      <c r="F13" s="312" t="s">
        <v>246</v>
      </c>
      <c r="G13" s="316"/>
      <c r="H13" s="312" t="s">
        <v>339</v>
      </c>
      <c r="I13" s="316"/>
      <c r="J13" s="312" t="s">
        <v>247</v>
      </c>
      <c r="K13" s="316"/>
    </row>
    <row r="14" spans="1:11" ht="52.5" customHeight="1">
      <c r="A14" s="361"/>
      <c r="B14" s="313"/>
      <c r="C14" s="326"/>
      <c r="D14" s="318"/>
      <c r="E14" s="320"/>
      <c r="F14" s="313"/>
      <c r="G14" s="318"/>
      <c r="H14" s="313"/>
      <c r="I14" s="318"/>
      <c r="J14" s="313"/>
      <c r="K14" s="318"/>
    </row>
    <row r="15" spans="1:11" ht="36">
      <c r="A15" s="361"/>
      <c r="B15" s="94" t="s">
        <v>121</v>
      </c>
      <c r="C15" s="94" t="s">
        <v>130</v>
      </c>
      <c r="D15" s="94" t="s">
        <v>122</v>
      </c>
      <c r="E15" s="320"/>
      <c r="F15" s="94" t="s">
        <v>123</v>
      </c>
      <c r="G15" s="94" t="s">
        <v>106</v>
      </c>
      <c r="H15" s="94" t="s">
        <v>123</v>
      </c>
      <c r="I15" s="94" t="s">
        <v>106</v>
      </c>
      <c r="J15" s="94" t="s">
        <v>123</v>
      </c>
      <c r="K15" s="94" t="s">
        <v>106</v>
      </c>
    </row>
    <row r="16" spans="1:11" ht="39" customHeight="1">
      <c r="A16" s="28">
        <v>1</v>
      </c>
      <c r="B16" s="47" t="s">
        <v>129</v>
      </c>
      <c r="C16" s="47" t="s">
        <v>131</v>
      </c>
      <c r="D16" s="28" t="s">
        <v>132</v>
      </c>
      <c r="E16" s="28" t="s">
        <v>134</v>
      </c>
      <c r="F16" s="46">
        <v>2.2</v>
      </c>
      <c r="G16" s="43">
        <f>K16/2.5</f>
        <v>6.152</v>
      </c>
      <c r="H16" s="46">
        <v>4.58</v>
      </c>
      <c r="I16" s="43">
        <f>H16*2.8</f>
        <v>12.824</v>
      </c>
      <c r="J16" s="46">
        <f>F16*$K$7</f>
        <v>5.5</v>
      </c>
      <c r="K16" s="43">
        <v>15.38</v>
      </c>
    </row>
    <row r="17" spans="1:11" ht="34.5" customHeight="1">
      <c r="A17" s="28">
        <v>2</v>
      </c>
      <c r="B17" s="28" t="s">
        <v>138</v>
      </c>
      <c r="C17" s="28" t="s">
        <v>178</v>
      </c>
      <c r="D17" s="28" t="s">
        <v>136</v>
      </c>
      <c r="E17" s="28" t="s">
        <v>137</v>
      </c>
      <c r="F17" s="46">
        <v>3.62</v>
      </c>
      <c r="G17" s="43">
        <v>10.13</v>
      </c>
      <c r="H17" s="46">
        <f aca="true" t="shared" si="0" ref="H17:H29">J17/1.2</f>
        <v>7.541666666666668</v>
      </c>
      <c r="I17" s="43">
        <v>21.11</v>
      </c>
      <c r="J17" s="46">
        <f aca="true" t="shared" si="1" ref="J17:J29">F17*$K$7</f>
        <v>9.05</v>
      </c>
      <c r="K17" s="43">
        <v>25.33</v>
      </c>
    </row>
    <row r="18" spans="1:11" ht="43.5" customHeight="1">
      <c r="A18" s="28">
        <v>3</v>
      </c>
      <c r="B18" s="28" t="s">
        <v>135</v>
      </c>
      <c r="C18" s="28" t="s">
        <v>178</v>
      </c>
      <c r="D18" s="28" t="s">
        <v>139</v>
      </c>
      <c r="E18" s="28" t="s">
        <v>140</v>
      </c>
      <c r="F18" s="46">
        <v>3.96</v>
      </c>
      <c r="G18" s="43">
        <f aca="true" t="shared" si="2" ref="G18:G24">F18*2.8</f>
        <v>11.088</v>
      </c>
      <c r="H18" s="46">
        <f t="shared" si="0"/>
        <v>8.25</v>
      </c>
      <c r="I18" s="43">
        <f>H18*2.8</f>
        <v>23.099999999999998</v>
      </c>
      <c r="J18" s="46">
        <f t="shared" si="1"/>
        <v>9.9</v>
      </c>
      <c r="K18" s="43">
        <f>G18*$K$7</f>
        <v>27.72</v>
      </c>
    </row>
    <row r="19" spans="1:11" ht="49.5" customHeight="1">
      <c r="A19" s="28">
        <v>4</v>
      </c>
      <c r="B19" s="28" t="s">
        <v>141</v>
      </c>
      <c r="C19" s="28" t="s">
        <v>178</v>
      </c>
      <c r="D19" s="28" t="s">
        <v>139</v>
      </c>
      <c r="E19" s="28" t="s">
        <v>142</v>
      </c>
      <c r="F19" s="46">
        <v>4.04</v>
      </c>
      <c r="G19" s="43">
        <f>K19/2.5</f>
        <v>11.32</v>
      </c>
      <c r="H19" s="46">
        <v>8.42</v>
      </c>
      <c r="I19" s="43">
        <f aca="true" t="shared" si="3" ref="I19:I24">H19*2.8</f>
        <v>23.575999999999997</v>
      </c>
      <c r="J19" s="46">
        <f t="shared" si="1"/>
        <v>10.1</v>
      </c>
      <c r="K19" s="43">
        <v>28.3</v>
      </c>
    </row>
    <row r="20" spans="1:11" ht="51.75" customHeight="1">
      <c r="A20" s="28">
        <v>5</v>
      </c>
      <c r="B20" s="28" t="s">
        <v>143</v>
      </c>
      <c r="C20" s="28" t="s">
        <v>178</v>
      </c>
      <c r="D20" s="28" t="s">
        <v>145</v>
      </c>
      <c r="E20" s="28" t="s">
        <v>144</v>
      </c>
      <c r="F20" s="46">
        <v>4.14</v>
      </c>
      <c r="G20" s="43">
        <v>11.6</v>
      </c>
      <c r="H20" s="46">
        <v>8.63</v>
      </c>
      <c r="I20" s="43">
        <f t="shared" si="3"/>
        <v>24.164</v>
      </c>
      <c r="J20" s="46">
        <v>10.36</v>
      </c>
      <c r="K20" s="43">
        <v>28.99</v>
      </c>
    </row>
    <row r="21" spans="1:11" ht="47.25" customHeight="1">
      <c r="A21" s="28">
        <v>6</v>
      </c>
      <c r="B21" s="28" t="s">
        <v>146</v>
      </c>
      <c r="C21" s="28" t="s">
        <v>178</v>
      </c>
      <c r="D21" s="28" t="s">
        <v>147</v>
      </c>
      <c r="E21" s="28" t="s">
        <v>148</v>
      </c>
      <c r="F21" s="46">
        <v>3.95</v>
      </c>
      <c r="G21" s="43">
        <f t="shared" si="2"/>
        <v>11.06</v>
      </c>
      <c r="H21" s="46">
        <f t="shared" si="0"/>
        <v>8.229166666666668</v>
      </c>
      <c r="I21" s="43">
        <f t="shared" si="3"/>
        <v>23.041666666666668</v>
      </c>
      <c r="J21" s="46">
        <f t="shared" si="1"/>
        <v>9.875</v>
      </c>
      <c r="K21" s="43">
        <f>G21*$K$7</f>
        <v>27.650000000000002</v>
      </c>
    </row>
    <row r="22" spans="1:11" ht="41.25" customHeight="1">
      <c r="A22" s="28">
        <v>7</v>
      </c>
      <c r="B22" s="28" t="s">
        <v>149</v>
      </c>
      <c r="C22" s="28" t="s">
        <v>178</v>
      </c>
      <c r="D22" s="28" t="s">
        <v>150</v>
      </c>
      <c r="E22" s="28" t="s">
        <v>151</v>
      </c>
      <c r="F22" s="46">
        <v>4.03</v>
      </c>
      <c r="G22" s="43">
        <v>11.29</v>
      </c>
      <c r="H22" s="46">
        <v>8.4</v>
      </c>
      <c r="I22" s="43">
        <f t="shared" si="3"/>
        <v>23.52</v>
      </c>
      <c r="J22" s="46">
        <f t="shared" si="1"/>
        <v>10.075000000000001</v>
      </c>
      <c r="K22" s="43">
        <v>28.22</v>
      </c>
    </row>
    <row r="23" spans="1:11" ht="42" customHeight="1">
      <c r="A23" s="28">
        <v>8</v>
      </c>
      <c r="B23" s="28" t="s">
        <v>152</v>
      </c>
      <c r="C23" s="28" t="s">
        <v>178</v>
      </c>
      <c r="D23" s="28" t="s">
        <v>153</v>
      </c>
      <c r="E23" s="28" t="s">
        <v>154</v>
      </c>
      <c r="F23" s="46">
        <v>4.42</v>
      </c>
      <c r="G23" s="43">
        <f t="shared" si="2"/>
        <v>12.376</v>
      </c>
      <c r="H23" s="46">
        <v>9.21</v>
      </c>
      <c r="I23" s="43">
        <f t="shared" si="3"/>
        <v>25.788</v>
      </c>
      <c r="J23" s="46">
        <f t="shared" si="1"/>
        <v>11.05</v>
      </c>
      <c r="K23" s="43">
        <f>I23*1.2</f>
        <v>30.9456</v>
      </c>
    </row>
    <row r="24" spans="1:11" ht="46.5" customHeight="1">
      <c r="A24" s="28">
        <v>9</v>
      </c>
      <c r="B24" s="28" t="s">
        <v>156</v>
      </c>
      <c r="C24" s="28" t="s">
        <v>155</v>
      </c>
      <c r="D24" s="28" t="s">
        <v>158</v>
      </c>
      <c r="E24" s="28" t="s">
        <v>157</v>
      </c>
      <c r="F24" s="46">
        <v>4.92</v>
      </c>
      <c r="G24" s="43">
        <f t="shared" si="2"/>
        <v>13.776</v>
      </c>
      <c r="H24" s="46">
        <f t="shared" si="0"/>
        <v>10.250000000000002</v>
      </c>
      <c r="I24" s="43">
        <f t="shared" si="3"/>
        <v>28.700000000000003</v>
      </c>
      <c r="J24" s="46">
        <f t="shared" si="1"/>
        <v>12.3</v>
      </c>
      <c r="K24" s="43">
        <f>I24*1.2</f>
        <v>34.440000000000005</v>
      </c>
    </row>
    <row r="25" spans="1:11" ht="54" customHeight="1">
      <c r="A25" s="28">
        <v>10</v>
      </c>
      <c r="B25" s="28" t="s">
        <v>159</v>
      </c>
      <c r="C25" s="28" t="s">
        <v>182</v>
      </c>
      <c r="D25" s="28" t="s">
        <v>160</v>
      </c>
      <c r="E25" s="28"/>
      <c r="F25" s="46" t="s">
        <v>251</v>
      </c>
      <c r="G25" s="43">
        <v>39</v>
      </c>
      <c r="H25" s="46" t="s">
        <v>23</v>
      </c>
      <c r="I25" s="43"/>
      <c r="J25" s="46" t="s">
        <v>251</v>
      </c>
      <c r="K25" s="43">
        <f>G25*2.5</f>
        <v>97.5</v>
      </c>
    </row>
    <row r="26" spans="1:11" ht="45" customHeight="1">
      <c r="A26" s="28">
        <v>11</v>
      </c>
      <c r="B26" s="28" t="s">
        <v>161</v>
      </c>
      <c r="C26" s="28" t="s">
        <v>162</v>
      </c>
      <c r="D26" s="28" t="s">
        <v>163</v>
      </c>
      <c r="E26" s="28" t="s">
        <v>164</v>
      </c>
      <c r="F26" s="46">
        <v>1.6</v>
      </c>
      <c r="G26" s="43">
        <v>4.47</v>
      </c>
      <c r="H26" s="191">
        <f t="shared" si="0"/>
        <v>3.3333333333333335</v>
      </c>
      <c r="I26" s="43">
        <v>9.32</v>
      </c>
      <c r="J26" s="46">
        <f t="shared" si="1"/>
        <v>4</v>
      </c>
      <c r="K26" s="43">
        <f>I26*1.2</f>
        <v>11.184</v>
      </c>
    </row>
    <row r="27" spans="1:11" ht="42.75" customHeight="1">
      <c r="A27" s="28">
        <v>12</v>
      </c>
      <c r="B27" s="28" t="s">
        <v>165</v>
      </c>
      <c r="C27" s="28" t="s">
        <v>166</v>
      </c>
      <c r="D27" s="28" t="s">
        <v>167</v>
      </c>
      <c r="E27" s="28" t="s">
        <v>172</v>
      </c>
      <c r="F27" s="46">
        <v>4.35</v>
      </c>
      <c r="G27" s="43">
        <f>K27/2.5</f>
        <v>12.19008</v>
      </c>
      <c r="H27" s="46">
        <v>9.07</v>
      </c>
      <c r="I27" s="43">
        <f>H27*2.8</f>
        <v>25.396</v>
      </c>
      <c r="J27" s="46">
        <f t="shared" si="1"/>
        <v>10.875</v>
      </c>
      <c r="K27" s="43">
        <f>I27*1.2</f>
        <v>30.4752</v>
      </c>
    </row>
    <row r="28" spans="1:11" ht="38.25" customHeight="1">
      <c r="A28" s="28">
        <v>13</v>
      </c>
      <c r="B28" s="28" t="s">
        <v>168</v>
      </c>
      <c r="C28" s="28" t="s">
        <v>169</v>
      </c>
      <c r="D28" s="28" t="s">
        <v>170</v>
      </c>
      <c r="E28" s="28" t="s">
        <v>171</v>
      </c>
      <c r="F28" s="46">
        <v>3.47</v>
      </c>
      <c r="G28" s="43">
        <f>F28*2.8</f>
        <v>9.716</v>
      </c>
      <c r="H28" s="46">
        <f t="shared" si="0"/>
        <v>7.229166666666668</v>
      </c>
      <c r="I28" s="43">
        <f>H28*2.8</f>
        <v>20.241666666666667</v>
      </c>
      <c r="J28" s="46">
        <f t="shared" si="1"/>
        <v>8.675</v>
      </c>
      <c r="K28" s="43">
        <f>G28*$K$7</f>
        <v>24.29</v>
      </c>
    </row>
    <row r="29" spans="1:11" ht="48" customHeight="1">
      <c r="A29" s="28">
        <v>14</v>
      </c>
      <c r="B29" s="28" t="s">
        <v>173</v>
      </c>
      <c r="C29" s="28" t="s">
        <v>169</v>
      </c>
      <c r="D29" s="28" t="s">
        <v>174</v>
      </c>
      <c r="E29" s="28" t="s">
        <v>175</v>
      </c>
      <c r="F29" s="46">
        <v>4.6</v>
      </c>
      <c r="G29" s="43">
        <f>K29/2.5</f>
        <v>12.8736</v>
      </c>
      <c r="H29" s="46">
        <f t="shared" si="0"/>
        <v>9.583333333333334</v>
      </c>
      <c r="I29" s="43">
        <v>26.82</v>
      </c>
      <c r="J29" s="46">
        <f t="shared" si="1"/>
        <v>11.5</v>
      </c>
      <c r="K29" s="43">
        <f>I29*1.2</f>
        <v>32.184</v>
      </c>
    </row>
    <row r="30" spans="1:9" ht="18">
      <c r="A30" s="29"/>
      <c r="B30" s="29"/>
      <c r="C30" s="29"/>
      <c r="D30" s="29"/>
      <c r="E30" s="29"/>
      <c r="F30" s="48"/>
      <c r="G30" s="48"/>
      <c r="H30" s="48"/>
      <c r="I30" s="48"/>
    </row>
    <row r="31" spans="1:9" ht="18">
      <c r="A31" s="360" t="s">
        <v>179</v>
      </c>
      <c r="B31" s="360"/>
      <c r="C31" s="360"/>
      <c r="D31" s="360"/>
      <c r="E31" s="360"/>
      <c r="F31" s="360"/>
      <c r="G31" s="360"/>
      <c r="H31" s="174"/>
      <c r="I31" s="174"/>
    </row>
    <row r="32" spans="1:9" ht="18">
      <c r="A32" s="360" t="s">
        <v>176</v>
      </c>
      <c r="B32" s="360"/>
      <c r="C32" s="360"/>
      <c r="D32" s="360"/>
      <c r="E32" s="360"/>
      <c r="F32" s="360"/>
      <c r="G32" s="360"/>
      <c r="H32" s="174"/>
      <c r="I32" s="174"/>
    </row>
    <row r="33" ht="18">
      <c r="A33" s="54" t="s">
        <v>242</v>
      </c>
    </row>
    <row r="34" spans="1:5" ht="18">
      <c r="A34" s="26" t="s">
        <v>340</v>
      </c>
      <c r="B34" s="26"/>
      <c r="C34" s="26"/>
      <c r="D34" s="26"/>
      <c r="E34" s="25"/>
    </row>
  </sheetData>
  <sheetProtection password="CC4D" sheet="1"/>
  <mergeCells count="14">
    <mergeCell ref="D1:K1"/>
    <mergeCell ref="D2:K2"/>
    <mergeCell ref="D3:K3"/>
    <mergeCell ref="D4:K4"/>
    <mergeCell ref="A5:K5"/>
    <mergeCell ref="A1:C1"/>
    <mergeCell ref="A32:G32"/>
    <mergeCell ref="A13:A15"/>
    <mergeCell ref="E13:E15"/>
    <mergeCell ref="A31:G31"/>
    <mergeCell ref="F13:G14"/>
    <mergeCell ref="J13:K14"/>
    <mergeCell ref="B13:D14"/>
    <mergeCell ref="H13:I14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portrait" paperSize="9" scale="50" r:id="rId3"/>
  <colBreaks count="1" manualBreakCount="1">
    <brk id="9" max="6553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zoomScalePageLayoutView="0" workbookViewId="0" topLeftCell="A13">
      <selection activeCell="A30" sqref="A30"/>
    </sheetView>
  </sheetViews>
  <sheetFormatPr defaultColWidth="9.140625" defaultRowHeight="12.75"/>
  <cols>
    <col min="7" max="7" width="11.00390625" style="0" customWidth="1"/>
    <col min="8" max="8" width="15.28125" style="0" customWidth="1"/>
    <col min="9" max="9" width="11.7109375" style="0" customWidth="1"/>
    <col min="10" max="10" width="9.7109375" style="0" customWidth="1"/>
    <col min="11" max="11" width="12.421875" style="0" customWidth="1"/>
    <col min="12" max="12" width="9.421875" style="0" customWidth="1"/>
    <col min="13" max="13" width="12.57421875" style="0" customWidth="1"/>
    <col min="14" max="14" width="11.8515625" style="0" customWidth="1"/>
    <col min="15" max="15" width="0.2890625" style="0" hidden="1" customWidth="1"/>
    <col min="16" max="16" width="12.28125" style="0" customWidth="1"/>
    <col min="17" max="17" width="10.28125" style="0" customWidth="1"/>
  </cols>
  <sheetData>
    <row r="1" spans="1:15" ht="15.75">
      <c r="A1" s="362" t="s">
        <v>232</v>
      </c>
      <c r="B1" s="363"/>
      <c r="C1" s="363"/>
      <c r="D1" s="363"/>
      <c r="E1" s="363"/>
      <c r="F1" s="95"/>
      <c r="G1" s="95"/>
      <c r="H1" s="95"/>
      <c r="I1" s="95"/>
      <c r="J1" s="95"/>
      <c r="K1" s="95"/>
      <c r="L1" s="95"/>
      <c r="M1" s="299" t="s">
        <v>213</v>
      </c>
      <c r="N1" s="299"/>
      <c r="O1" s="299"/>
    </row>
    <row r="2" spans="1:15" ht="15.75">
      <c r="A2" s="91" t="s">
        <v>215</v>
      </c>
      <c r="B2" s="95"/>
      <c r="C2" s="95"/>
      <c r="D2" s="95"/>
      <c r="E2" s="95"/>
      <c r="F2" s="95"/>
      <c r="G2" s="95"/>
      <c r="H2" s="95"/>
      <c r="I2" s="95"/>
      <c r="J2" s="299" t="s">
        <v>212</v>
      </c>
      <c r="K2" s="299"/>
      <c r="L2" s="299"/>
      <c r="M2" s="299"/>
      <c r="N2" s="299"/>
      <c r="O2" s="299"/>
    </row>
    <row r="3" spans="1:15" ht="15.75">
      <c r="A3" s="91" t="s">
        <v>211</v>
      </c>
      <c r="B3" s="100"/>
      <c r="C3" s="100"/>
      <c r="D3" s="100"/>
      <c r="E3" s="100"/>
      <c r="F3" s="100"/>
      <c r="G3" s="100"/>
      <c r="H3" s="100"/>
      <c r="I3" s="100"/>
      <c r="J3" s="299" t="s">
        <v>208</v>
      </c>
      <c r="K3" s="299"/>
      <c r="L3" s="299"/>
      <c r="M3" s="299"/>
      <c r="N3" s="299"/>
      <c r="O3" s="299"/>
    </row>
    <row r="4" spans="1:15" ht="15.75">
      <c r="A4" s="367" t="s">
        <v>209</v>
      </c>
      <c r="B4" s="368"/>
      <c r="C4" s="368"/>
      <c r="D4" s="368"/>
      <c r="E4" s="368"/>
      <c r="F4" s="368"/>
      <c r="G4" s="368"/>
      <c r="H4" s="368"/>
      <c r="I4" s="368"/>
      <c r="J4" s="299" t="s">
        <v>210</v>
      </c>
      <c r="K4" s="299"/>
      <c r="L4" s="299"/>
      <c r="M4" s="299"/>
      <c r="N4" s="299"/>
      <c r="O4" s="299"/>
    </row>
    <row r="5" spans="1:15" ht="30">
      <c r="A5" s="314" t="s">
        <v>207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</row>
    <row r="7" spans="1:14" ht="18">
      <c r="A7" s="3" t="str">
        <f>'Шпон дуб_шпон укр_пиленный шпон'!G8</f>
        <v>Прайс лист 20/05/2019</v>
      </c>
      <c r="J7" s="63" t="s">
        <v>239</v>
      </c>
      <c r="K7" s="63"/>
      <c r="L7" s="63"/>
      <c r="N7" s="63">
        <f>'Шпон дуб_шпон укр_пиленный шпон'!G7</f>
        <v>2.5</v>
      </c>
    </row>
    <row r="8" ht="18">
      <c r="A8" s="3" t="s">
        <v>92</v>
      </c>
    </row>
    <row r="9" ht="18">
      <c r="A9" s="3" t="s">
        <v>93</v>
      </c>
    </row>
    <row r="10" ht="19.5" thickBot="1">
      <c r="A10" s="3" t="s">
        <v>94</v>
      </c>
    </row>
    <row r="11" spans="1:14" ht="18" customHeight="1">
      <c r="A11" s="369" t="s">
        <v>95</v>
      </c>
      <c r="B11" s="370"/>
      <c r="C11" s="370"/>
      <c r="D11" s="370"/>
      <c r="E11" s="370"/>
      <c r="F11" s="370"/>
      <c r="G11" s="370"/>
      <c r="H11" s="370"/>
      <c r="I11" s="312" t="s">
        <v>246</v>
      </c>
      <c r="J11" s="316"/>
      <c r="K11" s="312" t="s">
        <v>339</v>
      </c>
      <c r="L11" s="316"/>
      <c r="M11" s="312" t="s">
        <v>247</v>
      </c>
      <c r="N11" s="316"/>
    </row>
    <row r="12" spans="1:14" ht="23.25" customHeight="1">
      <c r="A12" s="372"/>
      <c r="B12" s="373"/>
      <c r="C12" s="373"/>
      <c r="D12" s="373"/>
      <c r="E12" s="373"/>
      <c r="F12" s="373"/>
      <c r="G12" s="373"/>
      <c r="H12" s="373"/>
      <c r="I12" s="313"/>
      <c r="J12" s="318"/>
      <c r="K12" s="313"/>
      <c r="L12" s="318"/>
      <c r="M12" s="313"/>
      <c r="N12" s="318"/>
    </row>
    <row r="13" spans="1:14" ht="36.75" thickBot="1">
      <c r="A13" s="374"/>
      <c r="B13" s="375"/>
      <c r="C13" s="375"/>
      <c r="D13" s="375"/>
      <c r="E13" s="375"/>
      <c r="F13" s="375"/>
      <c r="G13" s="375"/>
      <c r="H13" s="375"/>
      <c r="I13" s="101" t="s">
        <v>107</v>
      </c>
      <c r="J13" s="102" t="s">
        <v>106</v>
      </c>
      <c r="K13" s="101" t="s">
        <v>107</v>
      </c>
      <c r="L13" s="102" t="s">
        <v>106</v>
      </c>
      <c r="M13" s="101" t="s">
        <v>107</v>
      </c>
      <c r="N13" s="102" t="s">
        <v>106</v>
      </c>
    </row>
    <row r="14" spans="1:14" ht="18" customHeight="1">
      <c r="A14" s="378" t="s">
        <v>258</v>
      </c>
      <c r="B14" s="379"/>
      <c r="C14" s="379"/>
      <c r="D14" s="379"/>
      <c r="E14" s="379"/>
      <c r="F14" s="379"/>
      <c r="G14" s="379"/>
      <c r="H14" s="380"/>
      <c r="I14" s="70">
        <v>1.7</v>
      </c>
      <c r="J14" s="192">
        <v>1.99</v>
      </c>
      <c r="K14" s="41">
        <v>3.53</v>
      </c>
      <c r="L14" s="193">
        <f>N14/1.2</f>
        <v>4.145833333333333</v>
      </c>
      <c r="M14" s="70">
        <v>4.24</v>
      </c>
      <c r="N14" s="193">
        <f>J14*$N$7</f>
        <v>4.975</v>
      </c>
    </row>
    <row r="15" spans="1:14" ht="18">
      <c r="A15" s="364" t="s">
        <v>259</v>
      </c>
      <c r="B15" s="365"/>
      <c r="C15" s="365"/>
      <c r="D15" s="365"/>
      <c r="E15" s="365"/>
      <c r="F15" s="365"/>
      <c r="G15" s="365"/>
      <c r="H15" s="366"/>
      <c r="I15" s="33">
        <v>2.79</v>
      </c>
      <c r="J15" s="188">
        <v>3.29</v>
      </c>
      <c r="K15" s="41">
        <v>5.82</v>
      </c>
      <c r="L15" s="193">
        <v>7</v>
      </c>
      <c r="M15" s="70">
        <f>I15*$N$7</f>
        <v>6.975</v>
      </c>
      <c r="N15" s="193">
        <v>8.4</v>
      </c>
    </row>
    <row r="16" ht="14.25">
      <c r="A16" s="38"/>
    </row>
    <row r="17" ht="15.75" thickBot="1">
      <c r="A17" s="39"/>
    </row>
    <row r="18" spans="1:17" ht="14.25" customHeight="1">
      <c r="A18" s="369" t="s">
        <v>96</v>
      </c>
      <c r="B18" s="370"/>
      <c r="C18" s="370"/>
      <c r="D18" s="371"/>
      <c r="E18" s="320" t="s">
        <v>246</v>
      </c>
      <c r="F18" s="320"/>
      <c r="G18" s="320"/>
      <c r="H18" s="320"/>
      <c r="I18" s="312" t="s">
        <v>339</v>
      </c>
      <c r="J18" s="325"/>
      <c r="K18" s="325"/>
      <c r="L18" s="316"/>
      <c r="M18" s="320" t="s">
        <v>247</v>
      </c>
      <c r="N18" s="320"/>
      <c r="O18" s="320"/>
      <c r="P18" s="320"/>
      <c r="Q18" s="320"/>
    </row>
    <row r="19" spans="1:17" ht="24.75" customHeight="1">
      <c r="A19" s="372"/>
      <c r="B19" s="373"/>
      <c r="C19" s="373"/>
      <c r="D19" s="317"/>
      <c r="E19" s="320"/>
      <c r="F19" s="320"/>
      <c r="G19" s="320"/>
      <c r="H19" s="320"/>
      <c r="I19" s="313"/>
      <c r="J19" s="326"/>
      <c r="K19" s="326"/>
      <c r="L19" s="318"/>
      <c r="M19" s="320"/>
      <c r="N19" s="320"/>
      <c r="O19" s="320"/>
      <c r="P19" s="320"/>
      <c r="Q19" s="320"/>
    </row>
    <row r="20" spans="1:17" ht="18" customHeight="1">
      <c r="A20" s="372"/>
      <c r="B20" s="373"/>
      <c r="C20" s="373"/>
      <c r="D20" s="317"/>
      <c r="E20" s="347" t="s">
        <v>97</v>
      </c>
      <c r="F20" s="349"/>
      <c r="G20" s="347" t="s">
        <v>22</v>
      </c>
      <c r="H20" s="377"/>
      <c r="I20" s="347" t="s">
        <v>97</v>
      </c>
      <c r="J20" s="349"/>
      <c r="K20" s="347" t="s">
        <v>22</v>
      </c>
      <c r="L20" s="348"/>
      <c r="M20" s="347" t="s">
        <v>97</v>
      </c>
      <c r="N20" s="349"/>
      <c r="O20" s="347" t="s">
        <v>22</v>
      </c>
      <c r="P20" s="348"/>
      <c r="Q20" s="349"/>
    </row>
    <row r="21" spans="1:17" ht="20.25" customHeight="1" thickBot="1">
      <c r="A21" s="374"/>
      <c r="B21" s="375"/>
      <c r="C21" s="375"/>
      <c r="D21" s="376"/>
      <c r="E21" s="103" t="s">
        <v>98</v>
      </c>
      <c r="F21" s="103" t="s">
        <v>99</v>
      </c>
      <c r="G21" s="103" t="s">
        <v>98</v>
      </c>
      <c r="H21" s="104" t="s">
        <v>99</v>
      </c>
      <c r="I21" s="103" t="s">
        <v>98</v>
      </c>
      <c r="J21" s="103" t="s">
        <v>99</v>
      </c>
      <c r="K21" s="103" t="s">
        <v>98</v>
      </c>
      <c r="L21" s="194" t="s">
        <v>99</v>
      </c>
      <c r="M21" s="103" t="s">
        <v>98</v>
      </c>
      <c r="N21" s="103" t="s">
        <v>99</v>
      </c>
      <c r="O21" s="197" t="s">
        <v>98</v>
      </c>
      <c r="P21" s="103" t="s">
        <v>98</v>
      </c>
      <c r="Q21" s="101" t="s">
        <v>99</v>
      </c>
    </row>
    <row r="22" spans="1:17" ht="18" customHeight="1">
      <c r="A22" s="378" t="s">
        <v>100</v>
      </c>
      <c r="B22" s="379"/>
      <c r="C22" s="379"/>
      <c r="D22" s="380"/>
      <c r="E22" s="41">
        <v>22.89</v>
      </c>
      <c r="F22" s="41" t="s">
        <v>23</v>
      </c>
      <c r="G22" s="70">
        <v>24</v>
      </c>
      <c r="H22" s="41" t="s">
        <v>23</v>
      </c>
      <c r="I22" s="193">
        <v>47.69</v>
      </c>
      <c r="J22" s="41" t="s">
        <v>23</v>
      </c>
      <c r="K22" s="70">
        <v>50</v>
      </c>
      <c r="L22" s="195" t="s">
        <v>23</v>
      </c>
      <c r="M22" s="193">
        <v>57.23</v>
      </c>
      <c r="N22" s="41" t="s">
        <v>23</v>
      </c>
      <c r="O22" s="70">
        <f>K22*$N$7</f>
        <v>125</v>
      </c>
      <c r="P22" s="198">
        <v>60</v>
      </c>
      <c r="Q22" s="200" t="s">
        <v>23</v>
      </c>
    </row>
    <row r="23" spans="1:17" ht="18" customHeight="1">
      <c r="A23" s="364" t="s">
        <v>101</v>
      </c>
      <c r="B23" s="365"/>
      <c r="C23" s="365"/>
      <c r="D23" s="366"/>
      <c r="E23" s="33">
        <v>24.99</v>
      </c>
      <c r="F23" s="33" t="s">
        <v>23</v>
      </c>
      <c r="G23" s="34">
        <v>26</v>
      </c>
      <c r="H23" s="33" t="s">
        <v>23</v>
      </c>
      <c r="I23" s="193">
        <v>52.07</v>
      </c>
      <c r="J23" s="33" t="s">
        <v>23</v>
      </c>
      <c r="K23" s="70">
        <v>54.17</v>
      </c>
      <c r="L23" s="196" t="s">
        <v>23</v>
      </c>
      <c r="M23" s="193">
        <f>E23*N7</f>
        <v>62.474999999999994</v>
      </c>
      <c r="N23" s="33" t="s">
        <v>23</v>
      </c>
      <c r="O23" s="70">
        <f>K23*$N$7</f>
        <v>135.425</v>
      </c>
      <c r="P23" s="199">
        <v>65</v>
      </c>
      <c r="Q23" s="200" t="s">
        <v>23</v>
      </c>
    </row>
    <row r="24" spans="1:17" ht="18" customHeight="1">
      <c r="A24" s="364" t="s">
        <v>102</v>
      </c>
      <c r="B24" s="365"/>
      <c r="C24" s="365"/>
      <c r="D24" s="366"/>
      <c r="E24" s="33" t="s">
        <v>23</v>
      </c>
      <c r="F24" s="33">
        <v>9.09</v>
      </c>
      <c r="G24" s="33" t="s">
        <v>23</v>
      </c>
      <c r="H24" s="34">
        <v>9.5</v>
      </c>
      <c r="I24" s="33" t="s">
        <v>23</v>
      </c>
      <c r="J24" s="188">
        <v>18.94</v>
      </c>
      <c r="K24" s="33" t="s">
        <v>23</v>
      </c>
      <c r="L24" s="199">
        <v>19.79</v>
      </c>
      <c r="M24" s="33" t="s">
        <v>23</v>
      </c>
      <c r="N24" s="179">
        <f>F24*N7</f>
        <v>22.725</v>
      </c>
      <c r="O24" s="33" t="s">
        <v>23</v>
      </c>
      <c r="P24" s="200" t="s">
        <v>23</v>
      </c>
      <c r="Q24" s="179">
        <f>L24*1.2</f>
        <v>23.747999999999998</v>
      </c>
    </row>
    <row r="25" ht="15">
      <c r="A25" s="40"/>
    </row>
    <row r="26" ht="15.75">
      <c r="A26" s="1" t="s">
        <v>103</v>
      </c>
    </row>
    <row r="27" ht="15.75">
      <c r="A27" s="21" t="s">
        <v>104</v>
      </c>
    </row>
    <row r="28" ht="15.75">
      <c r="A28" s="21" t="s">
        <v>105</v>
      </c>
    </row>
    <row r="29" ht="18">
      <c r="A29" s="54" t="s">
        <v>242</v>
      </c>
    </row>
    <row r="30" spans="1:5" ht="18">
      <c r="A30" s="26" t="s">
        <v>340</v>
      </c>
      <c r="B30" s="26"/>
      <c r="C30" s="26"/>
      <c r="D30" s="26"/>
      <c r="E30" s="25"/>
    </row>
    <row r="31" spans="1:5" ht="18">
      <c r="A31" s="26"/>
      <c r="B31" s="26"/>
      <c r="C31" s="26"/>
      <c r="D31" s="26"/>
      <c r="E31" s="25"/>
    </row>
  </sheetData>
  <sheetProtection password="CC4D" sheet="1"/>
  <mergeCells count="26">
    <mergeCell ref="M11:N12"/>
    <mergeCell ref="A11:H13"/>
    <mergeCell ref="A14:H14"/>
    <mergeCell ref="A15:H15"/>
    <mergeCell ref="A22:D22"/>
    <mergeCell ref="A23:D23"/>
    <mergeCell ref="M20:N20"/>
    <mergeCell ref="M18:Q19"/>
    <mergeCell ref="O20:Q20"/>
    <mergeCell ref="E18:H19"/>
    <mergeCell ref="A24:D24"/>
    <mergeCell ref="E20:F20"/>
    <mergeCell ref="K20:L20"/>
    <mergeCell ref="A4:I4"/>
    <mergeCell ref="I11:J12"/>
    <mergeCell ref="A18:D21"/>
    <mergeCell ref="I20:J20"/>
    <mergeCell ref="K11:L12"/>
    <mergeCell ref="I18:L19"/>
    <mergeCell ref="G20:H20"/>
    <mergeCell ref="M1:O1"/>
    <mergeCell ref="J2:O2"/>
    <mergeCell ref="J3:O3"/>
    <mergeCell ref="J4:O4"/>
    <mergeCell ref="A5:O5"/>
    <mergeCell ref="A1:E1"/>
  </mergeCells>
  <hyperlinks>
    <hyperlink ref="A4" r:id="rId1" display="mailto:info@veneer-by.com"/>
  </hyperlinks>
  <printOptions/>
  <pageMargins left="0.75" right="0.75" top="1" bottom="1" header="0.5" footer="0.5"/>
  <pageSetup fitToHeight="1" fitToWidth="1" horizontalDpi="600" verticalDpi="600" orientation="landscape" paperSize="9" scale="83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9"/>
  <sheetViews>
    <sheetView view="pageBreakPreview" zoomScale="60" zoomScaleNormal="145" workbookViewId="0" topLeftCell="A67">
      <selection activeCell="I72" sqref="I72:I76"/>
    </sheetView>
  </sheetViews>
  <sheetFormatPr defaultColWidth="9.140625" defaultRowHeight="12.75"/>
  <cols>
    <col min="1" max="1" width="7.00390625" style="0" customWidth="1"/>
    <col min="2" max="2" width="27.00390625" style="0" customWidth="1"/>
    <col min="3" max="3" width="14.28125" style="0" customWidth="1"/>
    <col min="4" max="6" width="10.140625" style="0" customWidth="1"/>
    <col min="7" max="7" width="10.8515625" style="0" customWidth="1"/>
    <col min="8" max="8" width="11.140625" style="0" customWidth="1"/>
    <col min="9" max="9" width="11.00390625" style="0" customWidth="1"/>
    <col min="10" max="10" width="13.7109375" style="0" customWidth="1"/>
  </cols>
  <sheetData>
    <row r="1" spans="1:10" ht="15.75">
      <c r="A1" s="91" t="s">
        <v>232</v>
      </c>
      <c r="B1" s="100"/>
      <c r="C1" s="100"/>
      <c r="D1" s="95"/>
      <c r="E1" s="95"/>
      <c r="F1" s="95"/>
      <c r="G1" s="107"/>
      <c r="H1" s="299" t="s">
        <v>213</v>
      </c>
      <c r="I1" s="299"/>
      <c r="J1" s="299"/>
    </row>
    <row r="2" spans="1:10" ht="15.75">
      <c r="A2" s="91" t="s">
        <v>215</v>
      </c>
      <c r="B2" s="95"/>
      <c r="C2" s="95"/>
      <c r="D2" s="95"/>
      <c r="E2" s="95"/>
      <c r="F2" s="95"/>
      <c r="G2" s="299" t="s">
        <v>212</v>
      </c>
      <c r="H2" s="299"/>
      <c r="I2" s="299"/>
      <c r="J2" s="299"/>
    </row>
    <row r="3" spans="1:10" ht="15.75">
      <c r="A3" s="91" t="s">
        <v>211</v>
      </c>
      <c r="B3" s="100"/>
      <c r="C3" s="100"/>
      <c r="D3" s="100"/>
      <c r="E3" s="100"/>
      <c r="F3" s="100"/>
      <c r="G3" s="299" t="s">
        <v>208</v>
      </c>
      <c r="H3" s="299"/>
      <c r="I3" s="299"/>
      <c r="J3" s="299"/>
    </row>
    <row r="4" spans="1:10" ht="15.75">
      <c r="A4" s="93" t="s">
        <v>209</v>
      </c>
      <c r="B4" s="136"/>
      <c r="C4" s="136"/>
      <c r="D4" s="136"/>
      <c r="E4" s="136"/>
      <c r="F4" s="136"/>
      <c r="G4" s="299" t="s">
        <v>210</v>
      </c>
      <c r="H4" s="299"/>
      <c r="I4" s="299"/>
      <c r="J4" s="299"/>
    </row>
    <row r="5" spans="1:10" ht="30">
      <c r="A5" s="314" t="s">
        <v>207</v>
      </c>
      <c r="B5" s="315"/>
      <c r="C5" s="315"/>
      <c r="D5" s="315"/>
      <c r="E5" s="315"/>
      <c r="F5" s="315"/>
      <c r="G5" s="315"/>
      <c r="H5" s="315"/>
      <c r="I5" s="315"/>
      <c r="J5" s="315"/>
    </row>
    <row r="7" spans="1:9" ht="18">
      <c r="A7" s="3" t="str">
        <f>'Шпон дуб_шпон укр_пиленный шпон'!G8</f>
        <v>Прайс лист 20/05/2019</v>
      </c>
      <c r="G7" s="63" t="s">
        <v>239</v>
      </c>
      <c r="I7" s="63">
        <v>2.5</v>
      </c>
    </row>
    <row r="8" ht="18">
      <c r="A8" s="3" t="s">
        <v>288</v>
      </c>
    </row>
    <row r="10" spans="1:10" ht="15">
      <c r="A10" s="120" t="s">
        <v>289</v>
      </c>
      <c r="B10" s="121" t="s">
        <v>290</v>
      </c>
      <c r="C10" s="120" t="s">
        <v>291</v>
      </c>
      <c r="D10" s="122" t="s">
        <v>292</v>
      </c>
      <c r="E10" s="400" t="s">
        <v>341</v>
      </c>
      <c r="F10" s="394"/>
      <c r="G10" s="393" t="s">
        <v>293</v>
      </c>
      <c r="H10" s="394"/>
      <c r="I10" s="395" t="s">
        <v>294</v>
      </c>
      <c r="J10" s="396"/>
    </row>
    <row r="11" spans="1:10" ht="28.5" customHeight="1">
      <c r="A11" s="123"/>
      <c r="B11" s="124"/>
      <c r="C11" s="123"/>
      <c r="D11" s="122"/>
      <c r="E11" s="122"/>
      <c r="F11" s="121" t="s">
        <v>295</v>
      </c>
      <c r="G11" s="137" t="s">
        <v>333</v>
      </c>
      <c r="H11" s="121" t="s">
        <v>295</v>
      </c>
      <c r="I11" s="137" t="s">
        <v>333</v>
      </c>
      <c r="J11" s="121" t="s">
        <v>295</v>
      </c>
    </row>
    <row r="12" spans="1:10" ht="12.75">
      <c r="A12" s="384" t="s">
        <v>296</v>
      </c>
      <c r="B12" s="125" t="s">
        <v>297</v>
      </c>
      <c r="C12" s="397"/>
      <c r="D12" s="120" t="s">
        <v>84</v>
      </c>
      <c r="E12" s="120"/>
      <c r="F12" s="201">
        <f>H12/1.2</f>
        <v>14.645833333333334</v>
      </c>
      <c r="G12" s="121">
        <v>7.03</v>
      </c>
      <c r="H12" s="138">
        <f>G12*$I$7</f>
        <v>17.575</v>
      </c>
      <c r="I12" s="121">
        <v>6.33</v>
      </c>
      <c r="J12" s="138">
        <f>I12*$I$7</f>
        <v>15.825</v>
      </c>
    </row>
    <row r="13" spans="1:10" ht="12.75">
      <c r="A13" s="385"/>
      <c r="B13" s="126" t="s">
        <v>298</v>
      </c>
      <c r="C13" s="398"/>
      <c r="D13" s="120" t="s">
        <v>128</v>
      </c>
      <c r="E13" s="120"/>
      <c r="F13" s="201">
        <f aca="true" t="shared" si="0" ref="F13:F71">H13/1.2</f>
        <v>15.633333333333335</v>
      </c>
      <c r="G13" s="127">
        <v>7.5</v>
      </c>
      <c r="H13" s="138">
        <v>18.76</v>
      </c>
      <c r="I13" s="127">
        <v>6.75</v>
      </c>
      <c r="J13" s="138">
        <f aca="true" t="shared" si="1" ref="J13:J71">I13*$I$7</f>
        <v>16.875</v>
      </c>
    </row>
    <row r="14" spans="1:10" ht="12.75">
      <c r="A14" s="385"/>
      <c r="B14" s="126" t="s">
        <v>299</v>
      </c>
      <c r="C14" s="398"/>
      <c r="D14" s="120" t="s">
        <v>89</v>
      </c>
      <c r="E14" s="120"/>
      <c r="F14" s="201">
        <f t="shared" si="0"/>
        <v>15.633333333333335</v>
      </c>
      <c r="G14" s="127">
        <v>7.5</v>
      </c>
      <c r="H14" s="138">
        <v>18.76</v>
      </c>
      <c r="I14" s="127">
        <v>6.75</v>
      </c>
      <c r="J14" s="138">
        <f t="shared" si="1"/>
        <v>16.875</v>
      </c>
    </row>
    <row r="15" spans="1:10" ht="12.75">
      <c r="A15" s="385"/>
      <c r="B15" s="126" t="s">
        <v>300</v>
      </c>
      <c r="C15" s="398"/>
      <c r="D15" s="120" t="s">
        <v>301</v>
      </c>
      <c r="E15" s="120"/>
      <c r="F15" s="201">
        <v>16.61</v>
      </c>
      <c r="G15" s="127">
        <v>7.97</v>
      </c>
      <c r="H15" s="138">
        <f aca="true" t="shared" si="2" ref="H15:H71">G15*$I$7</f>
        <v>19.925</v>
      </c>
      <c r="I15" s="127">
        <v>7.17</v>
      </c>
      <c r="J15" s="138">
        <f t="shared" si="1"/>
        <v>17.925</v>
      </c>
    </row>
    <row r="16" spans="1:10" ht="12.75">
      <c r="A16" s="386"/>
      <c r="B16" s="128" t="s">
        <v>302</v>
      </c>
      <c r="C16" s="399"/>
      <c r="D16" s="120" t="s">
        <v>180</v>
      </c>
      <c r="E16" s="120"/>
      <c r="F16" s="201">
        <f t="shared" si="0"/>
        <v>17.583333333333332</v>
      </c>
      <c r="G16" s="127">
        <v>8.44</v>
      </c>
      <c r="H16" s="138">
        <f t="shared" si="2"/>
        <v>21.099999999999998</v>
      </c>
      <c r="I16" s="127">
        <v>7.59</v>
      </c>
      <c r="J16" s="138">
        <f t="shared" si="1"/>
        <v>18.975</v>
      </c>
    </row>
    <row r="17" spans="1:10" ht="12.75">
      <c r="A17" s="384" t="s">
        <v>303</v>
      </c>
      <c r="B17" s="129" t="s">
        <v>304</v>
      </c>
      <c r="C17" s="387"/>
      <c r="D17" s="120" t="s">
        <v>84</v>
      </c>
      <c r="E17" s="120"/>
      <c r="F17" s="201">
        <f t="shared" si="0"/>
        <v>15.145833333333332</v>
      </c>
      <c r="G17" s="127">
        <v>7.27</v>
      </c>
      <c r="H17" s="138">
        <f t="shared" si="2"/>
        <v>18.174999999999997</v>
      </c>
      <c r="I17" s="127">
        <v>6.54</v>
      </c>
      <c r="J17" s="138">
        <f t="shared" si="1"/>
        <v>16.35</v>
      </c>
    </row>
    <row r="18" spans="1:10" ht="12.75">
      <c r="A18" s="385"/>
      <c r="B18" s="126" t="s">
        <v>305</v>
      </c>
      <c r="C18" s="388"/>
      <c r="D18" s="120" t="s">
        <v>128</v>
      </c>
      <c r="E18" s="120"/>
      <c r="F18" s="201">
        <f t="shared" si="0"/>
        <v>16.1</v>
      </c>
      <c r="G18" s="127">
        <v>7.73</v>
      </c>
      <c r="H18" s="138">
        <v>19.32</v>
      </c>
      <c r="I18" s="127">
        <v>6.96</v>
      </c>
      <c r="J18" s="138">
        <f t="shared" si="1"/>
        <v>17.4</v>
      </c>
    </row>
    <row r="19" spans="1:10" ht="12.75">
      <c r="A19" s="385"/>
      <c r="B19" s="126" t="s">
        <v>299</v>
      </c>
      <c r="C19" s="388"/>
      <c r="D19" s="120" t="s">
        <v>89</v>
      </c>
      <c r="E19" s="120"/>
      <c r="F19" s="201">
        <f t="shared" si="0"/>
        <v>16.1</v>
      </c>
      <c r="G19" s="127">
        <v>7.73</v>
      </c>
      <c r="H19" s="138">
        <v>19.32</v>
      </c>
      <c r="I19" s="127">
        <v>6.96</v>
      </c>
      <c r="J19" s="138">
        <f t="shared" si="1"/>
        <v>17.4</v>
      </c>
    </row>
    <row r="20" spans="1:10" ht="12.75">
      <c r="A20" s="385"/>
      <c r="B20" s="126" t="s">
        <v>300</v>
      </c>
      <c r="C20" s="388"/>
      <c r="D20" s="120" t="s">
        <v>301</v>
      </c>
      <c r="E20" s="120"/>
      <c r="F20" s="201">
        <f t="shared" si="0"/>
        <v>17.583333333333332</v>
      </c>
      <c r="G20" s="127">
        <v>8.44</v>
      </c>
      <c r="H20" s="138">
        <f t="shared" si="2"/>
        <v>21.099999999999998</v>
      </c>
      <c r="I20" s="127">
        <v>7.59</v>
      </c>
      <c r="J20" s="138">
        <f t="shared" si="1"/>
        <v>18.975</v>
      </c>
    </row>
    <row r="21" spans="1:10" ht="12.75">
      <c r="A21" s="386"/>
      <c r="B21" s="128" t="s">
        <v>302</v>
      </c>
      <c r="C21" s="389"/>
      <c r="D21" s="120" t="s">
        <v>180</v>
      </c>
      <c r="E21" s="120"/>
      <c r="F21" s="201">
        <v>18.57</v>
      </c>
      <c r="G21" s="127">
        <v>8.91</v>
      </c>
      <c r="H21" s="138">
        <f t="shared" si="2"/>
        <v>22.275</v>
      </c>
      <c r="I21" s="127">
        <v>8.02</v>
      </c>
      <c r="J21" s="138">
        <f t="shared" si="1"/>
        <v>20.049999999999997</v>
      </c>
    </row>
    <row r="22" spans="1:10" ht="12.75">
      <c r="A22" s="384" t="s">
        <v>306</v>
      </c>
      <c r="B22" s="130" t="s">
        <v>304</v>
      </c>
      <c r="C22" s="387"/>
      <c r="D22" s="120" t="s">
        <v>84</v>
      </c>
      <c r="E22" s="120"/>
      <c r="F22" s="201">
        <f t="shared" si="0"/>
        <v>19.041666666666668</v>
      </c>
      <c r="G22" s="127">
        <v>9.14</v>
      </c>
      <c r="H22" s="138">
        <f t="shared" si="2"/>
        <v>22.85</v>
      </c>
      <c r="I22" s="127">
        <v>8.23</v>
      </c>
      <c r="J22" s="138">
        <f t="shared" si="1"/>
        <v>20.575000000000003</v>
      </c>
    </row>
    <row r="23" spans="1:10" ht="12.75">
      <c r="A23" s="385"/>
      <c r="B23" s="126" t="s">
        <v>298</v>
      </c>
      <c r="C23" s="388"/>
      <c r="D23" s="120" t="s">
        <v>128</v>
      </c>
      <c r="E23" s="120"/>
      <c r="F23" s="201">
        <f t="shared" si="0"/>
        <v>20.500000000000004</v>
      </c>
      <c r="G23" s="127">
        <v>9.84</v>
      </c>
      <c r="H23" s="138">
        <f t="shared" si="2"/>
        <v>24.6</v>
      </c>
      <c r="I23" s="127">
        <v>8.86</v>
      </c>
      <c r="J23" s="138">
        <f t="shared" si="1"/>
        <v>22.15</v>
      </c>
    </row>
    <row r="24" spans="1:10" ht="12.75">
      <c r="A24" s="385"/>
      <c r="B24" s="126" t="s">
        <v>307</v>
      </c>
      <c r="C24" s="388"/>
      <c r="D24" s="120" t="s">
        <v>89</v>
      </c>
      <c r="E24" s="120"/>
      <c r="F24" s="201">
        <f t="shared" si="0"/>
        <v>20.500000000000004</v>
      </c>
      <c r="G24" s="127">
        <v>9.84</v>
      </c>
      <c r="H24" s="138">
        <f t="shared" si="2"/>
        <v>24.6</v>
      </c>
      <c r="I24" s="127">
        <v>8.86</v>
      </c>
      <c r="J24" s="138">
        <f t="shared" si="1"/>
        <v>22.15</v>
      </c>
    </row>
    <row r="25" spans="1:10" ht="12.75">
      <c r="A25" s="385"/>
      <c r="B25" s="126" t="s">
        <v>308</v>
      </c>
      <c r="C25" s="388"/>
      <c r="D25" s="120" t="s">
        <v>301</v>
      </c>
      <c r="E25" s="120"/>
      <c r="F25" s="201">
        <f t="shared" si="0"/>
        <v>21.479166666666668</v>
      </c>
      <c r="G25" s="127">
        <v>10.31</v>
      </c>
      <c r="H25" s="138">
        <f t="shared" si="2"/>
        <v>25.775000000000002</v>
      </c>
      <c r="I25" s="127">
        <v>9.28</v>
      </c>
      <c r="J25" s="138">
        <f t="shared" si="1"/>
        <v>23.2</v>
      </c>
    </row>
    <row r="26" spans="1:10" ht="12.75">
      <c r="A26" s="386"/>
      <c r="B26" s="128" t="s">
        <v>309</v>
      </c>
      <c r="C26" s="389"/>
      <c r="D26" s="120" t="s">
        <v>180</v>
      </c>
      <c r="E26" s="120"/>
      <c r="F26" s="201">
        <f t="shared" si="0"/>
        <v>22.958333333333332</v>
      </c>
      <c r="G26" s="127">
        <v>11.02</v>
      </c>
      <c r="H26" s="138">
        <f t="shared" si="2"/>
        <v>27.549999999999997</v>
      </c>
      <c r="I26" s="127">
        <v>9.91</v>
      </c>
      <c r="J26" s="138">
        <f t="shared" si="1"/>
        <v>24.775</v>
      </c>
    </row>
    <row r="27" spans="1:10" ht="12.75">
      <c r="A27" s="384" t="s">
        <v>310</v>
      </c>
      <c r="B27" s="129" t="s">
        <v>304</v>
      </c>
      <c r="C27" s="387"/>
      <c r="D27" s="120" t="s">
        <v>84</v>
      </c>
      <c r="E27" s="120"/>
      <c r="F27" s="201">
        <f t="shared" si="0"/>
        <v>19.54166666666667</v>
      </c>
      <c r="G27" s="127">
        <v>9.38</v>
      </c>
      <c r="H27" s="138">
        <f t="shared" si="2"/>
        <v>23.450000000000003</v>
      </c>
      <c r="I27" s="127">
        <v>8.44</v>
      </c>
      <c r="J27" s="138">
        <f t="shared" si="1"/>
        <v>21.099999999999998</v>
      </c>
    </row>
    <row r="28" spans="1:10" ht="12.75">
      <c r="A28" s="385"/>
      <c r="B28" s="126" t="s">
        <v>305</v>
      </c>
      <c r="C28" s="388"/>
      <c r="D28" s="120" t="s">
        <v>128</v>
      </c>
      <c r="E28" s="120"/>
      <c r="F28" s="201">
        <f t="shared" si="0"/>
        <v>21.479166666666668</v>
      </c>
      <c r="G28" s="127">
        <v>10.31</v>
      </c>
      <c r="H28" s="138">
        <f t="shared" si="2"/>
        <v>25.775000000000002</v>
      </c>
      <c r="I28" s="127">
        <v>9.28</v>
      </c>
      <c r="J28" s="138">
        <f t="shared" si="1"/>
        <v>23.2</v>
      </c>
    </row>
    <row r="29" spans="1:10" ht="12.75">
      <c r="A29" s="385"/>
      <c r="B29" s="126" t="s">
        <v>311</v>
      </c>
      <c r="C29" s="388"/>
      <c r="D29" s="120" t="s">
        <v>89</v>
      </c>
      <c r="E29" s="120"/>
      <c r="F29" s="201">
        <f t="shared" si="0"/>
        <v>21.479166666666668</v>
      </c>
      <c r="G29" s="127">
        <v>10.31</v>
      </c>
      <c r="H29" s="138">
        <f t="shared" si="2"/>
        <v>25.775000000000002</v>
      </c>
      <c r="I29" s="127">
        <v>9.28</v>
      </c>
      <c r="J29" s="138">
        <f t="shared" si="1"/>
        <v>23.2</v>
      </c>
    </row>
    <row r="30" spans="1:10" ht="12.75">
      <c r="A30" s="385"/>
      <c r="B30" s="126" t="s">
        <v>308</v>
      </c>
      <c r="C30" s="388"/>
      <c r="D30" s="120" t="s">
        <v>301</v>
      </c>
      <c r="E30" s="120"/>
      <c r="F30" s="201">
        <f t="shared" si="0"/>
        <v>22.458333333333332</v>
      </c>
      <c r="G30" s="127">
        <v>10.78</v>
      </c>
      <c r="H30" s="138">
        <f t="shared" si="2"/>
        <v>26.95</v>
      </c>
      <c r="I30" s="127">
        <v>9.7</v>
      </c>
      <c r="J30" s="138">
        <f t="shared" si="1"/>
        <v>24.25</v>
      </c>
    </row>
    <row r="31" spans="1:10" ht="12.75">
      <c r="A31" s="386"/>
      <c r="B31" s="128" t="s">
        <v>309</v>
      </c>
      <c r="C31" s="389"/>
      <c r="D31" s="120" t="s">
        <v>180</v>
      </c>
      <c r="E31" s="120"/>
      <c r="F31" s="201">
        <f t="shared" si="0"/>
        <v>23.4375</v>
      </c>
      <c r="G31" s="127">
        <v>11.25</v>
      </c>
      <c r="H31" s="138">
        <f t="shared" si="2"/>
        <v>28.125</v>
      </c>
      <c r="I31" s="127">
        <v>10.13</v>
      </c>
      <c r="J31" s="138">
        <f t="shared" si="1"/>
        <v>25.325000000000003</v>
      </c>
    </row>
    <row r="32" spans="1:10" ht="12.75">
      <c r="A32" s="384" t="s">
        <v>312</v>
      </c>
      <c r="B32" s="130" t="s">
        <v>304</v>
      </c>
      <c r="C32" s="387"/>
      <c r="D32" s="120" t="s">
        <v>84</v>
      </c>
      <c r="E32" s="120"/>
      <c r="F32" s="201">
        <f t="shared" si="0"/>
        <v>15.633333333333335</v>
      </c>
      <c r="G32" s="127">
        <v>7.5</v>
      </c>
      <c r="H32" s="138">
        <v>18.76</v>
      </c>
      <c r="I32" s="127">
        <v>6.75</v>
      </c>
      <c r="J32" s="138">
        <f t="shared" si="1"/>
        <v>16.875</v>
      </c>
    </row>
    <row r="33" spans="1:10" ht="12.75">
      <c r="A33" s="385"/>
      <c r="B33" s="126" t="s">
        <v>298</v>
      </c>
      <c r="C33" s="388"/>
      <c r="D33" s="120" t="s">
        <v>128</v>
      </c>
      <c r="E33" s="120"/>
      <c r="F33" s="201">
        <f t="shared" si="0"/>
        <v>16.6</v>
      </c>
      <c r="G33" s="127">
        <v>7.97</v>
      </c>
      <c r="H33" s="138">
        <v>19.92</v>
      </c>
      <c r="I33" s="127">
        <v>7.17</v>
      </c>
      <c r="J33" s="138">
        <f t="shared" si="1"/>
        <v>17.925</v>
      </c>
    </row>
    <row r="34" spans="1:10" ht="12.75">
      <c r="A34" s="385"/>
      <c r="B34" s="126" t="s">
        <v>299</v>
      </c>
      <c r="C34" s="388"/>
      <c r="D34" s="120" t="s">
        <v>89</v>
      </c>
      <c r="E34" s="120"/>
      <c r="F34" s="201">
        <f t="shared" si="0"/>
        <v>16.6</v>
      </c>
      <c r="G34" s="127">
        <v>7.97</v>
      </c>
      <c r="H34" s="138">
        <v>19.92</v>
      </c>
      <c r="I34" s="127">
        <v>7.17</v>
      </c>
      <c r="J34" s="138">
        <f t="shared" si="1"/>
        <v>17.925</v>
      </c>
    </row>
    <row r="35" spans="1:10" ht="12.75">
      <c r="A35" s="385"/>
      <c r="B35" s="126" t="s">
        <v>313</v>
      </c>
      <c r="C35" s="388"/>
      <c r="D35" s="120" t="s">
        <v>301</v>
      </c>
      <c r="E35" s="120"/>
      <c r="F35" s="201">
        <f t="shared" si="0"/>
        <v>17.583333333333332</v>
      </c>
      <c r="G35" s="127">
        <v>8.44</v>
      </c>
      <c r="H35" s="138">
        <f t="shared" si="2"/>
        <v>21.099999999999998</v>
      </c>
      <c r="I35" s="127">
        <v>7.59</v>
      </c>
      <c r="J35" s="138">
        <f t="shared" si="1"/>
        <v>18.975</v>
      </c>
    </row>
    <row r="36" spans="1:10" ht="12.75">
      <c r="A36" s="386"/>
      <c r="B36" s="128" t="s">
        <v>314</v>
      </c>
      <c r="C36" s="389"/>
      <c r="D36" s="120" t="s">
        <v>180</v>
      </c>
      <c r="E36" s="120"/>
      <c r="F36" s="201">
        <f t="shared" si="0"/>
        <v>18.558333333333334</v>
      </c>
      <c r="G36" s="127">
        <v>8.91</v>
      </c>
      <c r="H36" s="138">
        <v>22.27</v>
      </c>
      <c r="I36" s="127">
        <v>8.02</v>
      </c>
      <c r="J36" s="138">
        <f t="shared" si="1"/>
        <v>20.049999999999997</v>
      </c>
    </row>
    <row r="37" spans="1:10" ht="12.75">
      <c r="A37" s="384" t="s">
        <v>315</v>
      </c>
      <c r="B37" s="129" t="s">
        <v>304</v>
      </c>
      <c r="C37" s="387"/>
      <c r="D37" s="120" t="s">
        <v>84</v>
      </c>
      <c r="E37" s="120"/>
      <c r="F37" s="201">
        <f t="shared" si="0"/>
        <v>16.6</v>
      </c>
      <c r="G37" s="127">
        <v>7.97</v>
      </c>
      <c r="H37" s="138">
        <v>19.92</v>
      </c>
      <c r="I37" s="127">
        <v>7.17</v>
      </c>
      <c r="J37" s="138">
        <f t="shared" si="1"/>
        <v>17.925</v>
      </c>
    </row>
    <row r="38" spans="1:10" ht="12.75">
      <c r="A38" s="385"/>
      <c r="B38" s="126" t="s">
        <v>305</v>
      </c>
      <c r="C38" s="388"/>
      <c r="D38" s="120" t="s">
        <v>128</v>
      </c>
      <c r="E38" s="120"/>
      <c r="F38" s="201">
        <f t="shared" si="0"/>
        <v>17.583333333333332</v>
      </c>
      <c r="G38" s="127">
        <v>8.44</v>
      </c>
      <c r="H38" s="138">
        <f t="shared" si="2"/>
        <v>21.099999999999998</v>
      </c>
      <c r="I38" s="127">
        <v>7.59</v>
      </c>
      <c r="J38" s="138">
        <f t="shared" si="1"/>
        <v>18.975</v>
      </c>
    </row>
    <row r="39" spans="1:10" ht="12.75">
      <c r="A39" s="385"/>
      <c r="B39" s="126" t="s">
        <v>299</v>
      </c>
      <c r="C39" s="388"/>
      <c r="D39" s="120" t="s">
        <v>89</v>
      </c>
      <c r="E39" s="120"/>
      <c r="F39" s="201">
        <f t="shared" si="0"/>
        <v>17.583333333333332</v>
      </c>
      <c r="G39" s="127">
        <v>8.44</v>
      </c>
      <c r="H39" s="138">
        <f t="shared" si="2"/>
        <v>21.099999999999998</v>
      </c>
      <c r="I39" s="127">
        <v>7.59</v>
      </c>
      <c r="J39" s="138">
        <f t="shared" si="1"/>
        <v>18.975</v>
      </c>
    </row>
    <row r="40" spans="1:10" ht="12.75">
      <c r="A40" s="385"/>
      <c r="B40" s="126" t="s">
        <v>313</v>
      </c>
      <c r="C40" s="388"/>
      <c r="D40" s="120" t="s">
        <v>301</v>
      </c>
      <c r="E40" s="120"/>
      <c r="F40" s="201">
        <f t="shared" si="0"/>
        <v>18.058333333333337</v>
      </c>
      <c r="G40" s="127">
        <v>8.67</v>
      </c>
      <c r="H40" s="138">
        <v>21.67</v>
      </c>
      <c r="I40" s="127">
        <v>7.8</v>
      </c>
      <c r="J40" s="138">
        <f t="shared" si="1"/>
        <v>19.5</v>
      </c>
    </row>
    <row r="41" spans="1:10" ht="12.75">
      <c r="A41" s="386"/>
      <c r="B41" s="128" t="s">
        <v>314</v>
      </c>
      <c r="C41" s="389"/>
      <c r="D41" s="120" t="s">
        <v>180</v>
      </c>
      <c r="E41" s="120"/>
      <c r="F41" s="201">
        <f t="shared" si="0"/>
        <v>19.041666666666668</v>
      </c>
      <c r="G41" s="127">
        <v>9.14</v>
      </c>
      <c r="H41" s="138">
        <f t="shared" si="2"/>
        <v>22.85</v>
      </c>
      <c r="I41" s="127">
        <v>8.23</v>
      </c>
      <c r="J41" s="138">
        <f t="shared" si="1"/>
        <v>20.575000000000003</v>
      </c>
    </row>
    <row r="42" spans="1:10" ht="12.75">
      <c r="A42" s="384" t="s">
        <v>316</v>
      </c>
      <c r="B42" s="130" t="s">
        <v>304</v>
      </c>
      <c r="C42" s="387"/>
      <c r="D42" s="120" t="s">
        <v>84</v>
      </c>
      <c r="E42" s="120"/>
      <c r="F42" s="201">
        <f t="shared" si="0"/>
        <v>16.6</v>
      </c>
      <c r="G42" s="127">
        <v>7.97</v>
      </c>
      <c r="H42" s="138">
        <v>19.92</v>
      </c>
      <c r="I42" s="127">
        <v>7.17</v>
      </c>
      <c r="J42" s="138">
        <f t="shared" si="1"/>
        <v>17.925</v>
      </c>
    </row>
    <row r="43" spans="1:10" ht="12.75">
      <c r="A43" s="385"/>
      <c r="B43" s="126" t="s">
        <v>298</v>
      </c>
      <c r="C43" s="388"/>
      <c r="D43" s="120" t="s">
        <v>128</v>
      </c>
      <c r="E43" s="120"/>
      <c r="F43" s="201">
        <f t="shared" si="0"/>
        <v>17.583333333333332</v>
      </c>
      <c r="G43" s="127">
        <v>8.44</v>
      </c>
      <c r="H43" s="138">
        <f t="shared" si="2"/>
        <v>21.099999999999998</v>
      </c>
      <c r="I43" s="127">
        <v>7.59</v>
      </c>
      <c r="J43" s="138">
        <f t="shared" si="1"/>
        <v>18.975</v>
      </c>
    </row>
    <row r="44" spans="1:10" ht="12.75">
      <c r="A44" s="385"/>
      <c r="B44" s="126" t="s">
        <v>307</v>
      </c>
      <c r="C44" s="388"/>
      <c r="D44" s="120" t="s">
        <v>89</v>
      </c>
      <c r="E44" s="120"/>
      <c r="F44" s="201">
        <f t="shared" si="0"/>
        <v>17.583333333333332</v>
      </c>
      <c r="G44" s="127">
        <v>8.44</v>
      </c>
      <c r="H44" s="138">
        <f t="shared" si="2"/>
        <v>21.099999999999998</v>
      </c>
      <c r="I44" s="127">
        <v>7.59</v>
      </c>
      <c r="J44" s="138">
        <f t="shared" si="1"/>
        <v>18.975</v>
      </c>
    </row>
    <row r="45" spans="1:10" ht="12.75">
      <c r="A45" s="385"/>
      <c r="B45" s="126" t="s">
        <v>300</v>
      </c>
      <c r="C45" s="388"/>
      <c r="D45" s="120" t="s">
        <v>301</v>
      </c>
      <c r="E45" s="120"/>
      <c r="F45" s="201">
        <f t="shared" si="0"/>
        <v>18.058333333333337</v>
      </c>
      <c r="G45" s="127">
        <v>8.67</v>
      </c>
      <c r="H45" s="138">
        <v>21.67</v>
      </c>
      <c r="I45" s="127">
        <v>7.8</v>
      </c>
      <c r="J45" s="138">
        <f t="shared" si="1"/>
        <v>19.5</v>
      </c>
    </row>
    <row r="46" spans="1:10" ht="12.75">
      <c r="A46" s="386"/>
      <c r="B46" s="128" t="s">
        <v>314</v>
      </c>
      <c r="C46" s="389"/>
      <c r="D46" s="120" t="s">
        <v>180</v>
      </c>
      <c r="E46" s="120"/>
      <c r="F46" s="201">
        <f t="shared" si="0"/>
        <v>18.558333333333334</v>
      </c>
      <c r="G46" s="127">
        <v>8.91</v>
      </c>
      <c r="H46" s="138">
        <v>22.27</v>
      </c>
      <c r="I46" s="127">
        <v>8.02</v>
      </c>
      <c r="J46" s="138">
        <f t="shared" si="1"/>
        <v>20.049999999999997</v>
      </c>
    </row>
    <row r="47" spans="1:10" ht="12.75">
      <c r="A47" s="384" t="s">
        <v>317</v>
      </c>
      <c r="B47" s="129" t="s">
        <v>304</v>
      </c>
      <c r="C47" s="387"/>
      <c r="D47" s="120" t="s">
        <v>84</v>
      </c>
      <c r="E47" s="120"/>
      <c r="F47" s="201">
        <f t="shared" si="0"/>
        <v>17.083333333333336</v>
      </c>
      <c r="G47" s="127">
        <v>8.2</v>
      </c>
      <c r="H47" s="138">
        <f t="shared" si="2"/>
        <v>20.5</v>
      </c>
      <c r="I47" s="127">
        <v>7.38</v>
      </c>
      <c r="J47" s="138">
        <f t="shared" si="1"/>
        <v>18.45</v>
      </c>
    </row>
    <row r="48" spans="1:10" ht="12.75">
      <c r="A48" s="385"/>
      <c r="B48" s="126" t="s">
        <v>305</v>
      </c>
      <c r="C48" s="388"/>
      <c r="D48" s="120" t="s">
        <v>128</v>
      </c>
      <c r="E48" s="120"/>
      <c r="F48" s="201">
        <f t="shared" si="0"/>
        <v>18.058333333333337</v>
      </c>
      <c r="G48" s="127">
        <v>8.67</v>
      </c>
      <c r="H48" s="138">
        <v>21.67</v>
      </c>
      <c r="I48" s="127">
        <v>7.8</v>
      </c>
      <c r="J48" s="138">
        <f t="shared" si="1"/>
        <v>19.5</v>
      </c>
    </row>
    <row r="49" spans="1:10" ht="12.75">
      <c r="A49" s="385"/>
      <c r="B49" s="126" t="s">
        <v>311</v>
      </c>
      <c r="C49" s="388"/>
      <c r="D49" s="120" t="s">
        <v>89</v>
      </c>
      <c r="E49" s="120"/>
      <c r="F49" s="201">
        <f t="shared" si="0"/>
        <v>18.058333333333337</v>
      </c>
      <c r="G49" s="127">
        <v>8.67</v>
      </c>
      <c r="H49" s="138">
        <v>21.67</v>
      </c>
      <c r="I49" s="127">
        <v>7.8</v>
      </c>
      <c r="J49" s="138">
        <f t="shared" si="1"/>
        <v>19.5</v>
      </c>
    </row>
    <row r="50" spans="1:10" ht="12.75">
      <c r="A50" s="385"/>
      <c r="B50" s="126" t="s">
        <v>300</v>
      </c>
      <c r="C50" s="388"/>
      <c r="D50" s="120" t="s">
        <v>301</v>
      </c>
      <c r="E50" s="120"/>
      <c r="F50" s="201">
        <f t="shared" si="0"/>
        <v>18.558333333333334</v>
      </c>
      <c r="G50" s="127">
        <v>8.91</v>
      </c>
      <c r="H50" s="138">
        <v>22.27</v>
      </c>
      <c r="I50" s="127">
        <v>8.02</v>
      </c>
      <c r="J50" s="138">
        <f t="shared" si="1"/>
        <v>20.049999999999997</v>
      </c>
    </row>
    <row r="51" spans="1:10" ht="12.75">
      <c r="A51" s="386"/>
      <c r="B51" s="128" t="s">
        <v>314</v>
      </c>
      <c r="C51" s="389"/>
      <c r="D51" s="120" t="s">
        <v>180</v>
      </c>
      <c r="E51" s="120"/>
      <c r="F51" s="201">
        <f t="shared" si="0"/>
        <v>19.54166666666667</v>
      </c>
      <c r="G51" s="127">
        <v>9.38</v>
      </c>
      <c r="H51" s="138">
        <f t="shared" si="2"/>
        <v>23.450000000000003</v>
      </c>
      <c r="I51" s="127">
        <v>8.44</v>
      </c>
      <c r="J51" s="138">
        <f t="shared" si="1"/>
        <v>21.099999999999998</v>
      </c>
    </row>
    <row r="52" spans="1:10" ht="12.75">
      <c r="A52" s="384" t="s">
        <v>318</v>
      </c>
      <c r="B52" s="130" t="s">
        <v>304</v>
      </c>
      <c r="C52" s="387"/>
      <c r="D52" s="120" t="s">
        <v>319</v>
      </c>
      <c r="E52" s="120"/>
      <c r="F52" s="201">
        <f t="shared" si="0"/>
        <v>17.583333333333332</v>
      </c>
      <c r="G52" s="127">
        <v>8.44</v>
      </c>
      <c r="H52" s="138">
        <f t="shared" si="2"/>
        <v>21.099999999999998</v>
      </c>
      <c r="I52" s="127">
        <v>7.59</v>
      </c>
      <c r="J52" s="138">
        <f t="shared" si="1"/>
        <v>18.975</v>
      </c>
    </row>
    <row r="53" spans="1:10" ht="12.75">
      <c r="A53" s="385"/>
      <c r="B53" s="126" t="s">
        <v>298</v>
      </c>
      <c r="C53" s="388"/>
      <c r="D53" s="120" t="s">
        <v>128</v>
      </c>
      <c r="E53" s="120"/>
      <c r="F53" s="201">
        <f t="shared" si="0"/>
        <v>18.558333333333334</v>
      </c>
      <c r="G53" s="127">
        <v>8.91</v>
      </c>
      <c r="H53" s="138">
        <v>22.27</v>
      </c>
      <c r="I53" s="127">
        <v>8.02</v>
      </c>
      <c r="J53" s="138">
        <f t="shared" si="1"/>
        <v>20.049999999999997</v>
      </c>
    </row>
    <row r="54" spans="1:10" ht="12.75">
      <c r="A54" s="385"/>
      <c r="B54" s="126" t="s">
        <v>320</v>
      </c>
      <c r="C54" s="388"/>
      <c r="D54" s="120" t="s">
        <v>89</v>
      </c>
      <c r="E54" s="120"/>
      <c r="F54" s="201">
        <f t="shared" si="0"/>
        <v>18.558333333333334</v>
      </c>
      <c r="G54" s="127">
        <v>8.91</v>
      </c>
      <c r="H54" s="138">
        <v>22.27</v>
      </c>
      <c r="I54" s="127">
        <v>8.02</v>
      </c>
      <c r="J54" s="138">
        <f t="shared" si="1"/>
        <v>20.049999999999997</v>
      </c>
    </row>
    <row r="55" spans="1:10" ht="12.75">
      <c r="A55" s="385"/>
      <c r="B55" s="126" t="s">
        <v>300</v>
      </c>
      <c r="C55" s="388"/>
      <c r="D55" s="120" t="s">
        <v>301</v>
      </c>
      <c r="E55" s="120"/>
      <c r="F55" s="201">
        <f t="shared" si="0"/>
        <v>18.558333333333334</v>
      </c>
      <c r="G55" s="127">
        <v>8.91</v>
      </c>
      <c r="H55" s="138">
        <v>22.27</v>
      </c>
      <c r="I55" s="127">
        <v>8.02</v>
      </c>
      <c r="J55" s="138">
        <f t="shared" si="1"/>
        <v>20.049999999999997</v>
      </c>
    </row>
    <row r="56" spans="1:10" ht="12.75">
      <c r="A56" s="386"/>
      <c r="B56" s="128" t="s">
        <v>321</v>
      </c>
      <c r="C56" s="389"/>
      <c r="D56" s="120" t="s">
        <v>180</v>
      </c>
      <c r="E56" s="120"/>
      <c r="F56" s="201">
        <f t="shared" si="0"/>
        <v>19.54166666666667</v>
      </c>
      <c r="G56" s="127">
        <v>9.38</v>
      </c>
      <c r="H56" s="138">
        <f t="shared" si="2"/>
        <v>23.450000000000003</v>
      </c>
      <c r="I56" s="127">
        <v>8.44</v>
      </c>
      <c r="J56" s="138">
        <f t="shared" si="1"/>
        <v>21.099999999999998</v>
      </c>
    </row>
    <row r="57" spans="1:10" ht="12.75">
      <c r="A57" s="384" t="s">
        <v>322</v>
      </c>
      <c r="B57" s="129" t="s">
        <v>304</v>
      </c>
      <c r="C57" s="387"/>
      <c r="D57" s="120" t="s">
        <v>84</v>
      </c>
      <c r="E57" s="120"/>
      <c r="F57" s="201">
        <f t="shared" si="0"/>
        <v>18.058333333333337</v>
      </c>
      <c r="G57" s="127">
        <v>8.67</v>
      </c>
      <c r="H57" s="138">
        <v>21.67</v>
      </c>
      <c r="I57" s="127">
        <v>7.8</v>
      </c>
      <c r="J57" s="138">
        <f t="shared" si="1"/>
        <v>19.5</v>
      </c>
    </row>
    <row r="58" spans="1:10" ht="12.75">
      <c r="A58" s="385"/>
      <c r="B58" s="126" t="s">
        <v>305</v>
      </c>
      <c r="C58" s="388"/>
      <c r="D58" s="120" t="s">
        <v>128</v>
      </c>
      <c r="E58" s="120"/>
      <c r="F58" s="201">
        <f t="shared" si="0"/>
        <v>19.54166666666667</v>
      </c>
      <c r="G58" s="127">
        <v>9.38</v>
      </c>
      <c r="H58" s="138">
        <f t="shared" si="2"/>
        <v>23.450000000000003</v>
      </c>
      <c r="I58" s="127">
        <v>8.44</v>
      </c>
      <c r="J58" s="138">
        <f t="shared" si="1"/>
        <v>21.099999999999998</v>
      </c>
    </row>
    <row r="59" spans="1:10" ht="12.75">
      <c r="A59" s="385"/>
      <c r="B59" s="126" t="s">
        <v>323</v>
      </c>
      <c r="C59" s="388"/>
      <c r="D59" s="120" t="s">
        <v>89</v>
      </c>
      <c r="E59" s="120"/>
      <c r="F59" s="201">
        <f t="shared" si="0"/>
        <v>19.54166666666667</v>
      </c>
      <c r="G59" s="127">
        <v>9.38</v>
      </c>
      <c r="H59" s="138">
        <f t="shared" si="2"/>
        <v>23.450000000000003</v>
      </c>
      <c r="I59" s="127">
        <v>8.44</v>
      </c>
      <c r="J59" s="138">
        <f t="shared" si="1"/>
        <v>21.099999999999998</v>
      </c>
    </row>
    <row r="60" spans="1:10" ht="12.75">
      <c r="A60" s="385"/>
      <c r="B60" s="126" t="s">
        <v>300</v>
      </c>
      <c r="C60" s="388"/>
      <c r="D60" s="120" t="s">
        <v>301</v>
      </c>
      <c r="E60" s="120"/>
      <c r="F60" s="201">
        <f t="shared" si="0"/>
        <v>19.54166666666667</v>
      </c>
      <c r="G60" s="127">
        <v>9.38</v>
      </c>
      <c r="H60" s="138">
        <f t="shared" si="2"/>
        <v>23.450000000000003</v>
      </c>
      <c r="I60" s="127">
        <v>8.44</v>
      </c>
      <c r="J60" s="138">
        <f t="shared" si="1"/>
        <v>21.099999999999998</v>
      </c>
    </row>
    <row r="61" spans="1:10" ht="12.75">
      <c r="A61" s="386"/>
      <c r="B61" s="128" t="s">
        <v>321</v>
      </c>
      <c r="C61" s="389"/>
      <c r="D61" s="120" t="s">
        <v>180</v>
      </c>
      <c r="E61" s="120"/>
      <c r="F61" s="201">
        <f t="shared" si="0"/>
        <v>20.500000000000004</v>
      </c>
      <c r="G61" s="127">
        <v>9.84</v>
      </c>
      <c r="H61" s="138">
        <f t="shared" si="2"/>
        <v>24.6</v>
      </c>
      <c r="I61" s="127">
        <v>8.86</v>
      </c>
      <c r="J61" s="138">
        <f t="shared" si="1"/>
        <v>22.15</v>
      </c>
    </row>
    <row r="62" spans="1:10" ht="12.75">
      <c r="A62" s="384" t="s">
        <v>324</v>
      </c>
      <c r="B62" s="130" t="s">
        <v>304</v>
      </c>
      <c r="C62" s="387"/>
      <c r="D62" s="120" t="s">
        <v>84</v>
      </c>
      <c r="E62" s="120"/>
      <c r="F62" s="201">
        <f t="shared" si="0"/>
        <v>18.558333333333334</v>
      </c>
      <c r="G62" s="127">
        <v>8.91</v>
      </c>
      <c r="H62" s="138">
        <v>22.27</v>
      </c>
      <c r="I62" s="127">
        <v>8.02</v>
      </c>
      <c r="J62" s="138">
        <f t="shared" si="1"/>
        <v>20.049999999999997</v>
      </c>
    </row>
    <row r="63" spans="1:10" ht="12.75">
      <c r="A63" s="385"/>
      <c r="B63" s="126" t="s">
        <v>298</v>
      </c>
      <c r="C63" s="388"/>
      <c r="D63" s="120" t="s">
        <v>128</v>
      </c>
      <c r="E63" s="120"/>
      <c r="F63" s="201">
        <f t="shared" si="0"/>
        <v>19.54166666666667</v>
      </c>
      <c r="G63" s="127">
        <v>9.38</v>
      </c>
      <c r="H63" s="138">
        <f t="shared" si="2"/>
        <v>23.450000000000003</v>
      </c>
      <c r="I63" s="127">
        <v>8.44</v>
      </c>
      <c r="J63" s="138">
        <f t="shared" si="1"/>
        <v>21.099999999999998</v>
      </c>
    </row>
    <row r="64" spans="1:10" ht="12.75">
      <c r="A64" s="385"/>
      <c r="B64" s="126" t="s">
        <v>299</v>
      </c>
      <c r="C64" s="388"/>
      <c r="D64" s="120" t="s">
        <v>89</v>
      </c>
      <c r="E64" s="120"/>
      <c r="F64" s="201">
        <f t="shared" si="0"/>
        <v>19.54166666666667</v>
      </c>
      <c r="G64" s="127">
        <v>9.38</v>
      </c>
      <c r="H64" s="138">
        <f t="shared" si="2"/>
        <v>23.450000000000003</v>
      </c>
      <c r="I64" s="127">
        <v>8.44</v>
      </c>
      <c r="J64" s="138">
        <f t="shared" si="1"/>
        <v>21.099999999999998</v>
      </c>
    </row>
    <row r="65" spans="1:10" ht="12.75">
      <c r="A65" s="385"/>
      <c r="B65" s="126" t="s">
        <v>313</v>
      </c>
      <c r="C65" s="388"/>
      <c r="D65" s="120" t="s">
        <v>301</v>
      </c>
      <c r="E65" s="120"/>
      <c r="F65" s="201">
        <f t="shared" si="0"/>
        <v>20.500000000000004</v>
      </c>
      <c r="G65" s="127">
        <v>9.84</v>
      </c>
      <c r="H65" s="138">
        <f t="shared" si="2"/>
        <v>24.6</v>
      </c>
      <c r="I65" s="127">
        <v>8.86</v>
      </c>
      <c r="J65" s="138">
        <f t="shared" si="1"/>
        <v>22.15</v>
      </c>
    </row>
    <row r="66" spans="1:10" ht="12.75">
      <c r="A66" s="386"/>
      <c r="B66" s="128" t="s">
        <v>321</v>
      </c>
      <c r="C66" s="389"/>
      <c r="D66" s="120" t="s">
        <v>180</v>
      </c>
      <c r="E66" s="120"/>
      <c r="F66" s="201">
        <f t="shared" si="0"/>
        <v>21.479166666666668</v>
      </c>
      <c r="G66" s="127">
        <v>10.31</v>
      </c>
      <c r="H66" s="138">
        <f t="shared" si="2"/>
        <v>25.775000000000002</v>
      </c>
      <c r="I66" s="127">
        <v>9.28</v>
      </c>
      <c r="J66" s="138">
        <f t="shared" si="1"/>
        <v>23.2</v>
      </c>
    </row>
    <row r="67" spans="1:10" ht="12.75">
      <c r="A67" s="384" t="s">
        <v>325</v>
      </c>
      <c r="B67" s="129" t="s">
        <v>304</v>
      </c>
      <c r="C67" s="387"/>
      <c r="D67" s="120" t="s">
        <v>84</v>
      </c>
      <c r="E67" s="120"/>
      <c r="F67" s="201">
        <f t="shared" si="0"/>
        <v>19.041666666666668</v>
      </c>
      <c r="G67" s="127">
        <v>9.14</v>
      </c>
      <c r="H67" s="138">
        <f t="shared" si="2"/>
        <v>22.85</v>
      </c>
      <c r="I67" s="127">
        <v>8.23</v>
      </c>
      <c r="J67" s="138">
        <f t="shared" si="1"/>
        <v>20.575000000000003</v>
      </c>
    </row>
    <row r="68" spans="1:10" ht="12.75">
      <c r="A68" s="385"/>
      <c r="B68" s="126" t="s">
        <v>305</v>
      </c>
      <c r="C68" s="388"/>
      <c r="D68" s="120" t="s">
        <v>128</v>
      </c>
      <c r="E68" s="120"/>
      <c r="F68" s="201">
        <f t="shared" si="0"/>
        <v>20.016666666666666</v>
      </c>
      <c r="G68" s="127">
        <v>9.61</v>
      </c>
      <c r="H68" s="138">
        <v>24.02</v>
      </c>
      <c r="I68" s="127">
        <v>8.65</v>
      </c>
      <c r="J68" s="138">
        <f t="shared" si="1"/>
        <v>21.625</v>
      </c>
    </row>
    <row r="69" spans="1:10" ht="12.75">
      <c r="A69" s="385"/>
      <c r="B69" s="126" t="s">
        <v>299</v>
      </c>
      <c r="C69" s="388"/>
      <c r="D69" s="120" t="s">
        <v>89</v>
      </c>
      <c r="E69" s="120"/>
      <c r="F69" s="201">
        <f t="shared" si="0"/>
        <v>20.016666666666666</v>
      </c>
      <c r="G69" s="127">
        <v>9.61</v>
      </c>
      <c r="H69" s="138">
        <v>24.02</v>
      </c>
      <c r="I69" s="127">
        <v>8.65</v>
      </c>
      <c r="J69" s="138">
        <f t="shared" si="1"/>
        <v>21.625</v>
      </c>
    </row>
    <row r="70" spans="1:10" ht="12.75">
      <c r="A70" s="385"/>
      <c r="B70" s="126" t="s">
        <v>313</v>
      </c>
      <c r="C70" s="388"/>
      <c r="D70" s="120" t="s">
        <v>301</v>
      </c>
      <c r="E70" s="120"/>
      <c r="F70" s="201">
        <f t="shared" si="0"/>
        <v>21</v>
      </c>
      <c r="G70" s="127">
        <v>10.08</v>
      </c>
      <c r="H70" s="138">
        <f t="shared" si="2"/>
        <v>25.2</v>
      </c>
      <c r="I70" s="127">
        <v>9.07</v>
      </c>
      <c r="J70" s="138">
        <f t="shared" si="1"/>
        <v>22.675</v>
      </c>
    </row>
    <row r="71" spans="1:10" ht="12.75">
      <c r="A71" s="386"/>
      <c r="B71" s="128" t="s">
        <v>321</v>
      </c>
      <c r="C71" s="389"/>
      <c r="D71" s="120" t="s">
        <v>180</v>
      </c>
      <c r="E71" s="120"/>
      <c r="F71" s="201">
        <f t="shared" si="0"/>
        <v>21.979166666666668</v>
      </c>
      <c r="G71" s="127">
        <v>10.55</v>
      </c>
      <c r="H71" s="138">
        <f t="shared" si="2"/>
        <v>26.375</v>
      </c>
      <c r="I71" s="127">
        <v>9.49</v>
      </c>
      <c r="J71" s="138">
        <f t="shared" si="1"/>
        <v>23.725</v>
      </c>
    </row>
    <row r="72" spans="1:10" ht="12.75">
      <c r="A72" s="384" t="s">
        <v>326</v>
      </c>
      <c r="B72" s="128" t="s">
        <v>327</v>
      </c>
      <c r="C72" s="390"/>
      <c r="D72" s="120" t="s">
        <v>84</v>
      </c>
      <c r="E72" s="123"/>
      <c r="F72" s="381">
        <v>95.71</v>
      </c>
      <c r="G72" s="381">
        <v>45.94</v>
      </c>
      <c r="H72" s="381">
        <f>G72*$I$7</f>
        <v>114.85</v>
      </c>
      <c r="I72" s="381">
        <v>41.34</v>
      </c>
      <c r="J72" s="381">
        <f>I72*$I$7</f>
        <v>103.35000000000001</v>
      </c>
    </row>
    <row r="73" spans="1:10" ht="12.75">
      <c r="A73" s="385"/>
      <c r="B73" s="128" t="s">
        <v>328</v>
      </c>
      <c r="C73" s="391"/>
      <c r="D73" s="120" t="s">
        <v>128</v>
      </c>
      <c r="E73" s="189"/>
      <c r="F73" s="382"/>
      <c r="G73" s="382"/>
      <c r="H73" s="382"/>
      <c r="I73" s="382"/>
      <c r="J73" s="382"/>
    </row>
    <row r="74" spans="1:10" ht="12.75">
      <c r="A74" s="385"/>
      <c r="B74" s="126" t="s">
        <v>323</v>
      </c>
      <c r="C74" s="391"/>
      <c r="D74" s="120" t="s">
        <v>89</v>
      </c>
      <c r="E74" s="189"/>
      <c r="F74" s="382"/>
      <c r="G74" s="382"/>
      <c r="H74" s="382"/>
      <c r="I74" s="382"/>
      <c r="J74" s="382"/>
    </row>
    <row r="75" spans="1:10" ht="12.75">
      <c r="A75" s="385"/>
      <c r="B75" s="131" t="s">
        <v>329</v>
      </c>
      <c r="C75" s="391"/>
      <c r="D75" s="120" t="s">
        <v>301</v>
      </c>
      <c r="E75" s="189"/>
      <c r="F75" s="382"/>
      <c r="G75" s="382"/>
      <c r="H75" s="382"/>
      <c r="I75" s="382"/>
      <c r="J75" s="382"/>
    </row>
    <row r="76" spans="1:10" ht="12.75">
      <c r="A76" s="386"/>
      <c r="B76" s="128" t="s">
        <v>314</v>
      </c>
      <c r="C76" s="392"/>
      <c r="D76" s="120" t="s">
        <v>180</v>
      </c>
      <c r="E76" s="190"/>
      <c r="F76" s="383"/>
      <c r="G76" s="383"/>
      <c r="H76" s="383"/>
      <c r="I76" s="383"/>
      <c r="J76" s="383"/>
    </row>
    <row r="77" spans="1:9" ht="15">
      <c r="A77" s="132" t="s">
        <v>330</v>
      </c>
      <c r="B77" s="133"/>
      <c r="C77" s="134"/>
      <c r="D77" s="134"/>
      <c r="E77" s="134"/>
      <c r="F77" s="134"/>
      <c r="G77" s="134"/>
      <c r="H77" s="134"/>
      <c r="I77" s="134"/>
    </row>
    <row r="78" spans="1:9" ht="15.75">
      <c r="A78" s="132" t="s">
        <v>331</v>
      </c>
      <c r="B78" s="133"/>
      <c r="C78" s="134"/>
      <c r="D78" s="134"/>
      <c r="E78" s="134"/>
      <c r="F78" s="134"/>
      <c r="G78" s="134"/>
      <c r="H78" s="134"/>
      <c r="I78" s="135"/>
    </row>
    <row r="79" spans="1:9" ht="15.75">
      <c r="A79" s="132" t="s">
        <v>332</v>
      </c>
      <c r="B79" s="133"/>
      <c r="C79" s="134"/>
      <c r="D79" s="134"/>
      <c r="E79" s="134"/>
      <c r="F79" s="134"/>
      <c r="G79" s="134"/>
      <c r="H79" s="134"/>
      <c r="I79" s="135"/>
    </row>
  </sheetData>
  <sheetProtection password="CC4D" sheet="1"/>
  <mergeCells count="39">
    <mergeCell ref="G10:H10"/>
    <mergeCell ref="I10:J10"/>
    <mergeCell ref="A12:A16"/>
    <mergeCell ref="C12:C16"/>
    <mergeCell ref="A17:A21"/>
    <mergeCell ref="C17:C21"/>
    <mergeCell ref="E10:F10"/>
    <mergeCell ref="A22:A26"/>
    <mergeCell ref="C22:C26"/>
    <mergeCell ref="A27:A31"/>
    <mergeCell ref="C27:C31"/>
    <mergeCell ref="A32:A36"/>
    <mergeCell ref="C32:C36"/>
    <mergeCell ref="A37:A41"/>
    <mergeCell ref="C37:C41"/>
    <mergeCell ref="A42:A46"/>
    <mergeCell ref="C42:C46"/>
    <mergeCell ref="A47:A51"/>
    <mergeCell ref="C47:C51"/>
    <mergeCell ref="C72:C76"/>
    <mergeCell ref="G72:G76"/>
    <mergeCell ref="H72:H76"/>
    <mergeCell ref="A52:A56"/>
    <mergeCell ref="C52:C56"/>
    <mergeCell ref="A57:A61"/>
    <mergeCell ref="C57:C61"/>
    <mergeCell ref="A62:A66"/>
    <mergeCell ref="C62:C66"/>
    <mergeCell ref="F72:F76"/>
    <mergeCell ref="I72:I76"/>
    <mergeCell ref="J72:J76"/>
    <mergeCell ref="H1:J1"/>
    <mergeCell ref="G2:J2"/>
    <mergeCell ref="G3:J3"/>
    <mergeCell ref="G4:J4"/>
    <mergeCell ref="A5:J5"/>
    <mergeCell ref="A67:A71"/>
    <mergeCell ref="C67:C71"/>
    <mergeCell ref="A72:A76"/>
  </mergeCells>
  <hyperlinks>
    <hyperlink ref="A4" r:id="rId1" display="mailto:info@veneer-by.com"/>
  </hyperlinks>
  <printOptions/>
  <pageMargins left="0.27" right="0.2" top="0.75" bottom="0.75" header="0.3" footer="0.3"/>
  <pageSetup horizontalDpi="600" verticalDpi="600" orientation="portrait" paperSize="9" scale="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Buhgalter</cp:lastModifiedBy>
  <cp:lastPrinted>2019-04-29T09:55:03Z</cp:lastPrinted>
  <dcterms:created xsi:type="dcterms:W3CDTF">1996-10-08T23:32:33Z</dcterms:created>
  <dcterms:modified xsi:type="dcterms:W3CDTF">2019-05-16T11:05:13Z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