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90" activeTab="0"/>
  </bookViews>
  <sheets>
    <sheet name="Презентация" sheetId="1" r:id="rId1"/>
    <sheet name="Шпон дуб_шпон укр_пиленный шпон" sheetId="2" r:id="rId2"/>
    <sheet name="шпон импорт корни" sheetId="3" r:id="rId3"/>
    <sheet name="кромка_дублированный шпон" sheetId="4" r:id="rId4"/>
    <sheet name="Шпонир. плиты ДСП, МДФ, фанера." sheetId="5" r:id="rId5"/>
    <sheet name="Шпонированные плиты Украина" sheetId="6" r:id="rId6"/>
    <sheet name="Блокбоард, гибкие Сейба и МДФ" sheetId="7" r:id="rId7"/>
    <sheet name="Шпонированные профиля" sheetId="8" r:id="rId8"/>
    <sheet name="Гумирка_нитка" sheetId="9" r:id="rId9"/>
    <sheet name="Деревянные решетки" sheetId="10" r:id="rId10"/>
    <sheet name="Мебельный щит" sheetId="11" r:id="rId11"/>
    <sheet name="Доска сухая обрезная" sheetId="12" r:id="rId12"/>
  </sheets>
  <definedNames>
    <definedName name="OLE_LINK1" localSheetId="6">'Блокбоард, гибкие Сейба и МДФ'!#REF!</definedName>
    <definedName name="_xlnm.Print_Area" localSheetId="6">'Блокбоард, гибкие Сейба и МДФ'!$A$1:$G$43</definedName>
    <definedName name="_xlnm.Print_Area" localSheetId="8">'Гумирка_нитка'!$A$1:$I$30</definedName>
    <definedName name="_xlnm.Print_Area" localSheetId="9">'Деревянные решетки'!$A$1:$F$80</definedName>
    <definedName name="_xlnm.Print_Area" localSheetId="11">'Доска сухая обрезная'!$A$1:$F$18</definedName>
    <definedName name="_xlnm.Print_Area" localSheetId="3">'кромка_дублированный шпон'!$A$1:$E$46</definedName>
    <definedName name="_xlnm.Print_Area" localSheetId="10">'Мебельный щит'!$A$1:$G$17</definedName>
    <definedName name="_xlnm.Print_Area" localSheetId="1">'Шпон дуб_шпон укр_пиленный шпон'!$A$1:$E$83</definedName>
    <definedName name="_xlnm.Print_Area" localSheetId="2">'шпон импорт корни'!$A$1:$E$62</definedName>
    <definedName name="_xlnm.Print_Area" localSheetId="4">'Шпонир. плиты ДСП, МДФ, фанера.'!$A$1:$F$45</definedName>
    <definedName name="_xlnm.Print_Area" localSheetId="5">'Шпонированные плиты Украина'!$A$1:$F$52</definedName>
    <definedName name="_xlnm.Print_Area" localSheetId="7">'Шпонированные профиля'!$A$1:$G$33</definedName>
  </definedNames>
  <calcPr fullCalcOnLoad="1"/>
</workbook>
</file>

<file path=xl/sharedStrings.xml><?xml version="1.0" encoding="utf-8"?>
<sst xmlns="http://schemas.openxmlformats.org/spreadsheetml/2006/main" count="885" uniqueCount="349">
  <si>
    <t>древесина</t>
  </si>
  <si>
    <t>толщина мм</t>
  </si>
  <si>
    <t>сорт</t>
  </si>
  <si>
    <t>длина / ширина</t>
  </si>
  <si>
    <t>2,10 м + / 12 см +</t>
  </si>
  <si>
    <t>АВ</t>
  </si>
  <si>
    <t>2,10 м + / 10 см +</t>
  </si>
  <si>
    <t>В</t>
  </si>
  <si>
    <t>Анегри</t>
  </si>
  <si>
    <t>Берёза</t>
  </si>
  <si>
    <t>Кото</t>
  </si>
  <si>
    <t>Макоре</t>
  </si>
  <si>
    <t>1,00 – 2,00 / 10 см+</t>
  </si>
  <si>
    <t>0,60 м + / 10 см +</t>
  </si>
  <si>
    <t>Сапели Помели</t>
  </si>
  <si>
    <t>м2</t>
  </si>
  <si>
    <t>лист</t>
  </si>
  <si>
    <t>розница</t>
  </si>
  <si>
    <t>х</t>
  </si>
  <si>
    <t>размер</t>
  </si>
  <si>
    <t>толщина**</t>
  </si>
  <si>
    <t>ДСП плиты, облицованные натуральным шпоном с двух сторон</t>
  </si>
  <si>
    <t>19 мм</t>
  </si>
  <si>
    <t>Дуб Acom/B</t>
  </si>
  <si>
    <t>9 мм</t>
  </si>
  <si>
    <t>МДФ плиты облицованные натуральным шпоном с двух сторон</t>
  </si>
  <si>
    <t>4 мм</t>
  </si>
  <si>
    <t>10 мм</t>
  </si>
  <si>
    <t>толщина</t>
  </si>
  <si>
    <t>ПЛИТЫ МДФ С ПРОРЕЗЯМИ (пр-во Испания)</t>
  </si>
  <si>
    <t>8 мм</t>
  </si>
  <si>
    <t>Палисандр Сантос</t>
  </si>
  <si>
    <t>ШПОН СТРОГАННЫЙ (импорт)</t>
  </si>
  <si>
    <t>Сапели</t>
  </si>
  <si>
    <t>Клён Сикамора</t>
  </si>
  <si>
    <t xml:space="preserve">    </t>
  </si>
  <si>
    <t>ФАНЕРА ГИБКАЯ СЕЙБА (Испания)</t>
  </si>
  <si>
    <t>Шпон облицовка, сорт</t>
  </si>
  <si>
    <t>длина м</t>
  </si>
  <si>
    <t>ширина м</t>
  </si>
  <si>
    <t>ШПОН СТРОГАННЫЙ ЭКСКЛЮЗИВНЫЙ, КОРНИ / КАПЫ</t>
  </si>
  <si>
    <t>*Цены на данный вид шпона ориентировочные</t>
  </si>
  <si>
    <t>А</t>
  </si>
  <si>
    <t>0,80-2,00 / 10 см +</t>
  </si>
  <si>
    <t>2,10 м + / 9 см +</t>
  </si>
  <si>
    <t>ВС</t>
  </si>
  <si>
    <t>2,10 м +/ 10 см +</t>
  </si>
  <si>
    <t>Ольха</t>
  </si>
  <si>
    <t>Сосна</t>
  </si>
  <si>
    <t>Ясень цветной</t>
  </si>
  <si>
    <t>Клён</t>
  </si>
  <si>
    <t>Гуммированная лента</t>
  </si>
  <si>
    <t>Термоклеевая нити</t>
  </si>
  <si>
    <t>от 1 ящика</t>
  </si>
  <si>
    <t>Sifa 910 NH Baj**</t>
  </si>
  <si>
    <t>Sifa 921 LH Baj***</t>
  </si>
  <si>
    <t>Sifa Handspools H11</t>
  </si>
  <si>
    <t xml:space="preserve">   *В 1–ой упаковке гуммированной ленты 30 рулонов (60 рулонов ширина 10 мм)</t>
  </si>
  <si>
    <t xml:space="preserve"> **В катушке приблизительно 1,40 кг нитки, цена на эти марки нитки указана за 1 кг</t>
  </si>
  <si>
    <t>***В катушке приблизительно 1,85 кг нитки, цена на эти марки нитки указана за 1 кг</t>
  </si>
  <si>
    <t>шт.</t>
  </si>
  <si>
    <t>упаковка</t>
  </si>
  <si>
    <t>основа</t>
  </si>
  <si>
    <t>ширина</t>
  </si>
  <si>
    <t>флис</t>
  </si>
  <si>
    <t>22 и 44 мм</t>
  </si>
  <si>
    <t>флис + клей</t>
  </si>
  <si>
    <t>0,27 - 0,33</t>
  </si>
  <si>
    <t>до 300 мм</t>
  </si>
  <si>
    <t>1 м2 = 22,73 м.п. - кромка 44 мм.</t>
  </si>
  <si>
    <t>1 м2 = 45.45 м.п. - кромка 22 мм.</t>
  </si>
  <si>
    <t>Продукция</t>
  </si>
  <si>
    <t>код</t>
  </si>
  <si>
    <t>Разрез, р-р мм</t>
  </si>
  <si>
    <t>м/п</t>
  </si>
  <si>
    <t>Берёза Карельская</t>
  </si>
  <si>
    <t>Бубинго Кеванзинго</t>
  </si>
  <si>
    <t>Вишня амер.</t>
  </si>
  <si>
    <t>Бук</t>
  </si>
  <si>
    <t>O11</t>
  </si>
  <si>
    <t>наименование</t>
  </si>
  <si>
    <t>Накладка</t>
  </si>
  <si>
    <t>22/61,6/22,4</t>
  </si>
  <si>
    <t>О21</t>
  </si>
  <si>
    <t>10/28/21,6</t>
  </si>
  <si>
    <t>О19</t>
  </si>
  <si>
    <t>10/28/22,7</t>
  </si>
  <si>
    <t>О23</t>
  </si>
  <si>
    <t>10/28/24,1</t>
  </si>
  <si>
    <t>О24|О24к</t>
  </si>
  <si>
    <t>10/28/24,3</t>
  </si>
  <si>
    <t>О27</t>
  </si>
  <si>
    <t>9/25,2/21,6</t>
  </si>
  <si>
    <t>О16</t>
  </si>
  <si>
    <t xml:space="preserve">                                  70х18х2800 мм</t>
  </si>
  <si>
    <t>9/25,2/23,4</t>
  </si>
  <si>
    <t>О22</t>
  </si>
  <si>
    <t>9/25,2/28,5</t>
  </si>
  <si>
    <t>Карниз</t>
  </si>
  <si>
    <t>О29</t>
  </si>
  <si>
    <t>6/16,8/17,7</t>
  </si>
  <si>
    <t>О29 R300</t>
  </si>
  <si>
    <t xml:space="preserve">                                R 300 мм</t>
  </si>
  <si>
    <t>О30</t>
  </si>
  <si>
    <t>Декоративный уголок</t>
  </si>
  <si>
    <t>56/156,8/22,2</t>
  </si>
  <si>
    <t>О31</t>
  </si>
  <si>
    <t>Стеновая панель</t>
  </si>
  <si>
    <t>О32</t>
  </si>
  <si>
    <t>Плинтус</t>
  </si>
  <si>
    <t>12/33,6/21,9</t>
  </si>
  <si>
    <t>8/122,4/25,1</t>
  </si>
  <si>
    <t>О33</t>
  </si>
  <si>
    <t>8/22,4/22,8</t>
  </si>
  <si>
    <t>Скидка от 5 упаковок - 5%, от 10 упаковок - 10%.</t>
  </si>
  <si>
    <t>ШПОНИРОВАННЫЕ МЕБЕЛЬНЫЙ КАРНИЗЫ И УГОЛКИ, ПЛИНТУСА, СТЕНОВЫЕ ПАНЕЛИ</t>
  </si>
  <si>
    <t>Рамочный профиль*</t>
  </si>
  <si>
    <t>*Паз 4,2 мм ширина, 9,4 мм глубина.</t>
  </si>
  <si>
    <t>Дуб</t>
  </si>
  <si>
    <t>Карниз радиусный элеменn</t>
  </si>
  <si>
    <t>От 10 листов скидка 5%</t>
  </si>
  <si>
    <t>0,80-3,00 м / 10 см +</t>
  </si>
  <si>
    <t>* расстояние между стыками от 0,40 м до 2 м</t>
  </si>
  <si>
    <t>0,80-2,00 м / 10 см +</t>
  </si>
  <si>
    <t>Черешня</t>
  </si>
  <si>
    <t>0,70 - 1,60 м / 10 см +</t>
  </si>
  <si>
    <t>AВ/B</t>
  </si>
  <si>
    <t>Шпон на подкложку</t>
  </si>
  <si>
    <t>А red</t>
  </si>
  <si>
    <t>В red</t>
  </si>
  <si>
    <t>AB</t>
  </si>
  <si>
    <t>17 мм</t>
  </si>
  <si>
    <t>АВ/В</t>
  </si>
  <si>
    <t>шпон и качество</t>
  </si>
  <si>
    <t>5 мм</t>
  </si>
  <si>
    <t>16 мм</t>
  </si>
  <si>
    <t>* Под заказ толщина 22; 25; 28; 32 и 40 мм</t>
  </si>
  <si>
    <t>КРОМКА ИЗ ШПОНА в рулонах толстая многослойная (Украина)</t>
  </si>
  <si>
    <t>6 мм</t>
  </si>
  <si>
    <t>2,20 м + / 9 - 11 см</t>
  </si>
  <si>
    <t xml:space="preserve">ШПОН СТРОГАННЫЙ ДУБ (Украина)                                                  </t>
  </si>
  <si>
    <t>цена в BYN/м2 с НДС</t>
  </si>
  <si>
    <t>11 мм</t>
  </si>
  <si>
    <t>200 м/п, коричневая, 60+20 г, шир. 20 мм</t>
  </si>
  <si>
    <t>200 м/п, коричневая, 60+20 г, шир. 20 мм с перфорацией</t>
  </si>
  <si>
    <t>Ятоба</t>
  </si>
  <si>
    <t>Орех европейский</t>
  </si>
  <si>
    <t>0,80-2,00/10 см +</t>
  </si>
  <si>
    <t>3 мм</t>
  </si>
  <si>
    <t>2.10 м + / 9 см +</t>
  </si>
  <si>
    <t>0,50-2.00 м / 9 см +</t>
  </si>
  <si>
    <t>2,10 м +/ 9+ см +</t>
  </si>
  <si>
    <t>0,80-2,00 м / 9 см +</t>
  </si>
  <si>
    <t>2,20 м + / 9-11 см</t>
  </si>
  <si>
    <t>2,10 м + / 8 см +</t>
  </si>
  <si>
    <t>0,50-2,00 / 9 см +</t>
  </si>
  <si>
    <t>ДЕРЕВЯННЫЕ РЕШЕТКИ</t>
  </si>
  <si>
    <t>Артикул</t>
  </si>
  <si>
    <t>Описание</t>
  </si>
  <si>
    <t>Изображение</t>
  </si>
  <si>
    <t>Порода</t>
  </si>
  <si>
    <t>1P</t>
  </si>
  <si>
    <t xml:space="preserve">                   р-р 1200х620 мм</t>
  </si>
  <si>
    <t>плоская кромка</t>
  </si>
  <si>
    <t>ромб 60°</t>
  </si>
  <si>
    <t>ламель 15 х 2.5 мм</t>
  </si>
  <si>
    <t>Ясень</t>
  </si>
  <si>
    <t>ячейка 17х17 мм</t>
  </si>
  <si>
    <t>1R</t>
  </si>
  <si>
    <t>р-р 1200х620 мм</t>
  </si>
  <si>
    <t>круглая кромка</t>
  </si>
  <si>
    <t>3P</t>
  </si>
  <si>
    <t>квадрат 45°</t>
  </si>
  <si>
    <t>ламель 10 х 2.5 мм</t>
  </si>
  <si>
    <t>ячейка 10 х 10 мм</t>
  </si>
  <si>
    <t>3R</t>
  </si>
  <si>
    <t>квадрат  45°</t>
  </si>
  <si>
    <t>4P</t>
  </si>
  <si>
    <t>ламель 11 х 2.5 мм</t>
  </si>
  <si>
    <t>ячейка 15 х 15 мм</t>
  </si>
  <si>
    <t>4R</t>
  </si>
  <si>
    <t>5P</t>
  </si>
  <si>
    <t>5R</t>
  </si>
  <si>
    <t>6.2P</t>
  </si>
  <si>
    <t>Ольхв</t>
  </si>
  <si>
    <t>квадрат горизонталь</t>
  </si>
  <si>
    <t>ячейка 12 х 12 мм</t>
  </si>
  <si>
    <t>6.2R</t>
  </si>
  <si>
    <t>квадрат  горизонталь</t>
  </si>
  <si>
    <t>8P</t>
  </si>
  <si>
    <t>8R</t>
  </si>
  <si>
    <t>1S</t>
  </si>
  <si>
    <t>фрезерованная "паз в паз"</t>
  </si>
  <si>
    <t>плоская кромка р-р 1420х700 мм</t>
  </si>
  <si>
    <t>ламель 15х 5.9 мм</t>
  </si>
  <si>
    <t>Порода, сорт</t>
  </si>
  <si>
    <t>МЕБЕЛЬНЫЙ ЩИТ ДУБ, сращенные ламели, влажность 8-9%</t>
  </si>
  <si>
    <t>18 мм</t>
  </si>
  <si>
    <t>длина м/ ширина см</t>
  </si>
  <si>
    <t>экстра</t>
  </si>
  <si>
    <t>1 сорт</t>
  </si>
  <si>
    <t>2 сорт</t>
  </si>
  <si>
    <t>Доска обрезная Орех Американський</t>
  </si>
  <si>
    <t xml:space="preserve">  Амер. ДУБ 26/32/38/52 мм,</t>
  </si>
  <si>
    <t xml:space="preserve">  Амер. КЛЁН 52 мм, </t>
  </si>
  <si>
    <t xml:space="preserve">  Амер. ЯСЕНЬ БЕЛЫЙ 52 мм.</t>
  </si>
  <si>
    <t>ДОСКА СУХАЯ ОБРЕЗНАЯ</t>
  </si>
  <si>
    <t>0,60-0,80</t>
  </si>
  <si>
    <t>КРОМКА ИЗ ШПОНА* в рулонах (Украина)</t>
  </si>
  <si>
    <t>Ясень Белый</t>
  </si>
  <si>
    <t>200 м/п, коричневая, 60+20 г, шир. 15 мм</t>
  </si>
  <si>
    <t>26 мм</t>
  </si>
  <si>
    <t>20 мм</t>
  </si>
  <si>
    <t>Фанера облегченная облицованная натуральным шпоном с двух сторон</t>
  </si>
  <si>
    <t>37 мм</t>
  </si>
  <si>
    <r>
      <rPr>
        <b/>
        <sz val="12"/>
        <color indexed="57"/>
        <rFont val="Acrom"/>
        <family val="0"/>
      </rPr>
      <t>2S</t>
    </r>
    <r>
      <rPr>
        <b/>
        <sz val="11"/>
        <color indexed="57"/>
        <rFont val="Acrom"/>
        <family val="0"/>
      </rPr>
      <t xml:space="preserve"> (ламель 10 мм, ячейка 10 х 10 мм, квадрат горизонталь) - 72,66 / м. кв. .(65,39 евро / м. кв. от 10 м кв.)</t>
    </r>
  </si>
  <si>
    <r>
      <rPr>
        <b/>
        <sz val="12"/>
        <color indexed="57"/>
        <rFont val="Acrom"/>
        <family val="0"/>
      </rPr>
      <t>3S</t>
    </r>
    <r>
      <rPr>
        <b/>
        <sz val="11"/>
        <color indexed="57"/>
        <rFont val="Acrom"/>
        <family val="0"/>
      </rPr>
      <t xml:space="preserve"> (ламель 5 мм, ячейка 5 х 5 мм, квадрат горизонталь) - 98,44 евро/ м. кв. .(88,59 евро / м. кв. от 10 м кв.)</t>
    </r>
  </si>
  <si>
    <t xml:space="preserve">  Под заказ сухая обрезная доска САПЕЛИ 26/35/52/65/78 мм</t>
  </si>
  <si>
    <t>КУРС ЕВРО</t>
  </si>
  <si>
    <t>цена BYN за м2 / БЕЗ ндс</t>
  </si>
  <si>
    <t>Ясень, Клён, Ольха, Сосна</t>
  </si>
  <si>
    <t>ШПОН ПИЛЕННЫЙ / ЛАМЕЛЬ  (Украина)</t>
  </si>
  <si>
    <t xml:space="preserve">цена BYN за м2 / с НДС </t>
  </si>
  <si>
    <r>
      <t>цена BYN за м2 /</t>
    </r>
    <r>
      <rPr>
        <b/>
        <vertAlign val="superscript"/>
        <sz val="12"/>
        <rFont val="Acrom"/>
        <family val="0"/>
      </rPr>
      <t xml:space="preserve"> </t>
    </r>
    <r>
      <rPr>
        <b/>
        <sz val="12"/>
        <rFont val="Acrom"/>
        <family val="0"/>
      </rPr>
      <t xml:space="preserve">с НДС </t>
    </r>
  </si>
  <si>
    <t>Евро за м2 / с НДС</t>
  </si>
  <si>
    <t xml:space="preserve">      Оперативная доставка по всей республике Беларусь (доставка за счёт покупателя)</t>
  </si>
  <si>
    <t xml:space="preserve">цена BYN за м2 / с НДС  </t>
  </si>
  <si>
    <t>Амбойна  (корень)</t>
  </si>
  <si>
    <t>Вавона  (корень)</t>
  </si>
  <si>
    <t>Ильм / Вяз  (корень)</t>
  </si>
  <si>
    <t>Клён американский  (корень)</t>
  </si>
  <si>
    <t>Мадрона  (корень)</t>
  </si>
  <si>
    <t>Мирт  (корень)</t>
  </si>
  <si>
    <t>Орех американский  (корень)</t>
  </si>
  <si>
    <t>Тополь очковый  (кап)</t>
  </si>
  <si>
    <t>Ясень белый  (корень)</t>
  </si>
  <si>
    <t>Ясень оливковый  (корень)</t>
  </si>
  <si>
    <t>Орех американский</t>
  </si>
  <si>
    <t>Сосна американская</t>
  </si>
  <si>
    <t>Черешня европа</t>
  </si>
  <si>
    <t xml:space="preserve">Ясень белый европа </t>
  </si>
  <si>
    <t>Орех американский, Черешня европа./американская</t>
  </si>
  <si>
    <t>Ясень белый, Клен</t>
  </si>
  <si>
    <t>Дуб, Бук, Ольха, Ясень цветной</t>
  </si>
  <si>
    <t>Ясень цветной, Ольха Ясень белый</t>
  </si>
  <si>
    <t>ДУБЛИРОВАННЫЙ ШПОН* для укутывания профилей шлифованный в (рулонах)</t>
  </si>
  <si>
    <t>Дуб, Ясень цветной, Ольха, Бук</t>
  </si>
  <si>
    <t>цена BYN за м2 / с НДС</t>
  </si>
  <si>
    <r>
      <rPr>
        <b/>
        <sz val="12"/>
        <rFont val="Acrom"/>
        <family val="0"/>
      </rPr>
      <t>Дуб -</t>
    </r>
    <r>
      <rPr>
        <sz val="12"/>
        <rFont val="Acrom"/>
        <family val="0"/>
      </rPr>
      <t xml:space="preserve"> Acom/B</t>
    </r>
  </si>
  <si>
    <r>
      <rPr>
        <b/>
        <sz val="12"/>
        <rFont val="Acrom"/>
        <family val="0"/>
      </rPr>
      <t>Ясень Белый -</t>
    </r>
    <r>
      <rPr>
        <sz val="12"/>
        <rFont val="Acrom"/>
        <family val="0"/>
      </rPr>
      <t xml:space="preserve"> Acom/B</t>
    </r>
  </si>
  <si>
    <r>
      <rPr>
        <b/>
        <sz val="12"/>
        <rFont val="Acrom"/>
        <family val="0"/>
      </rPr>
      <t>Ольха</t>
    </r>
    <r>
      <rPr>
        <sz val="12"/>
        <rFont val="Acrom"/>
        <family val="0"/>
      </rPr>
      <t xml:space="preserve"> - Acom/B</t>
    </r>
  </si>
  <si>
    <r>
      <rPr>
        <b/>
        <sz val="12"/>
        <rFont val="Acrom"/>
        <family val="0"/>
      </rPr>
      <t>Дуб</t>
    </r>
    <r>
      <rPr>
        <sz val="12"/>
        <rFont val="Acrom"/>
        <family val="0"/>
      </rPr>
      <t xml:space="preserve"> - Acom/B</t>
    </r>
  </si>
  <si>
    <t xml:space="preserve">цена BYN за м2/лист с НДС </t>
  </si>
  <si>
    <r>
      <rPr>
        <b/>
        <sz val="12"/>
        <rFont val="Acrom"/>
        <family val="0"/>
      </rPr>
      <t>Дуб</t>
    </r>
    <r>
      <rPr>
        <sz val="12"/>
        <rFont val="Acrom"/>
        <family val="0"/>
      </rPr>
      <t xml:space="preserve"> - A/B RUSTIC MM</t>
    </r>
  </si>
  <si>
    <r>
      <rPr>
        <b/>
        <sz val="12"/>
        <rFont val="Acrom"/>
        <family val="0"/>
      </rPr>
      <t>Ольха</t>
    </r>
    <r>
      <rPr>
        <sz val="12"/>
        <rFont val="Acrom"/>
        <family val="0"/>
      </rPr>
      <t xml:space="preserve"> - A/B</t>
    </r>
  </si>
  <si>
    <r>
      <rPr>
        <b/>
        <sz val="12"/>
        <rFont val="Acrom"/>
        <family val="0"/>
      </rPr>
      <t>Орех амер.</t>
    </r>
    <r>
      <rPr>
        <sz val="12"/>
        <rFont val="Acrom"/>
        <family val="0"/>
      </rPr>
      <t xml:space="preserve"> - Acom/B</t>
    </r>
  </si>
  <si>
    <r>
      <rPr>
        <b/>
        <sz val="12"/>
        <rFont val="Acrom"/>
        <family val="0"/>
      </rPr>
      <t>Дуб</t>
    </r>
    <r>
      <rPr>
        <sz val="12"/>
        <rFont val="Acrom"/>
        <family val="0"/>
      </rPr>
      <t xml:space="preserve"> - A/B BEAM CRACKS</t>
    </r>
  </si>
  <si>
    <r>
      <rPr>
        <b/>
        <sz val="12"/>
        <rFont val="Acrom"/>
        <family val="0"/>
      </rPr>
      <t>Бук</t>
    </r>
    <r>
      <rPr>
        <sz val="12"/>
        <rFont val="Acrom"/>
        <family val="0"/>
      </rPr>
      <t xml:space="preserve"> - Acom/B</t>
    </r>
  </si>
  <si>
    <r>
      <rPr>
        <b/>
        <sz val="12"/>
        <rFont val="Acrom"/>
        <family val="0"/>
      </rPr>
      <t>Ясень Белый</t>
    </r>
    <r>
      <rPr>
        <sz val="12"/>
        <rFont val="Acrom"/>
        <family val="0"/>
      </rPr>
      <t xml:space="preserve"> - Acom/B</t>
    </r>
  </si>
  <si>
    <r>
      <rPr>
        <b/>
        <sz val="12"/>
        <rFont val="Acrom"/>
        <family val="0"/>
      </rPr>
      <t xml:space="preserve">Дуб - </t>
    </r>
    <r>
      <rPr>
        <sz val="12"/>
        <rFont val="Acrom"/>
        <family val="0"/>
      </rPr>
      <t>Acom/B</t>
    </r>
  </si>
  <si>
    <r>
      <rPr>
        <b/>
        <sz val="12"/>
        <rFont val="Acrom"/>
        <family val="0"/>
      </rPr>
      <t>Ясень Белый</t>
    </r>
    <r>
      <rPr>
        <sz val="12"/>
        <rFont val="Acrom"/>
        <family val="0"/>
      </rPr>
      <t xml:space="preserve"> - A com/B</t>
    </r>
  </si>
  <si>
    <t>Ясень Белый, Ольха, Бук  - Acom/B</t>
  </si>
  <si>
    <t>цена BYN / БЕЗ ндс</t>
  </si>
  <si>
    <t>цена BYN / с НДС</t>
  </si>
  <si>
    <r>
      <rPr>
        <b/>
        <sz val="14"/>
        <color indexed="57"/>
        <rFont val="Acrom"/>
        <family val="0"/>
      </rPr>
      <t>МЕБЕЛЬНЫЙ ЩИТ</t>
    </r>
    <r>
      <rPr>
        <b/>
        <sz val="12"/>
        <color indexed="57"/>
        <rFont val="Acrom"/>
        <family val="0"/>
      </rPr>
      <t>, облицованный лущеным шпоном берёзы с двух сторон а также шпонированный строганным шпоном дуба, ясеня, ольхи (пр-во Польша)</t>
    </r>
  </si>
  <si>
    <r>
      <rPr>
        <b/>
        <sz val="12"/>
        <rFont val="Acrom"/>
        <family val="0"/>
      </rPr>
      <t>Береза -</t>
    </r>
    <r>
      <rPr>
        <sz val="12"/>
        <rFont val="Acrom"/>
        <family val="0"/>
      </rPr>
      <t xml:space="preserve"> </t>
    </r>
    <r>
      <rPr>
        <sz val="11"/>
        <rFont val="Acrom"/>
        <family val="0"/>
      </rPr>
      <t>II/II</t>
    </r>
  </si>
  <si>
    <r>
      <rPr>
        <b/>
        <sz val="12"/>
        <rFont val="Acrom"/>
        <family val="0"/>
      </rPr>
      <t xml:space="preserve">Дуб - </t>
    </r>
    <r>
      <rPr>
        <sz val="11"/>
        <rFont val="Acrom"/>
        <family val="0"/>
      </rPr>
      <t>Acom/B</t>
    </r>
  </si>
  <si>
    <r>
      <rPr>
        <b/>
        <sz val="12"/>
        <rFont val="Acrom"/>
        <family val="0"/>
      </rPr>
      <t>Береза -</t>
    </r>
    <r>
      <rPr>
        <sz val="12"/>
        <rFont val="Acrom"/>
        <family val="0"/>
      </rPr>
      <t xml:space="preserve"> </t>
    </r>
    <r>
      <rPr>
        <sz val="11"/>
        <rFont val="Acrom"/>
        <family val="0"/>
      </rPr>
      <t>A/А</t>
    </r>
  </si>
  <si>
    <r>
      <rPr>
        <b/>
        <sz val="12"/>
        <rFont val="Acrom"/>
        <family val="0"/>
      </rPr>
      <t>Бук</t>
    </r>
    <r>
      <rPr>
        <sz val="12"/>
        <rFont val="Acrom"/>
        <family val="0"/>
      </rPr>
      <t xml:space="preserve"> - </t>
    </r>
    <r>
      <rPr>
        <sz val="11"/>
        <rFont val="Acrom"/>
        <family val="0"/>
      </rPr>
      <t>Acom/B</t>
    </r>
  </si>
  <si>
    <r>
      <rPr>
        <b/>
        <sz val="12"/>
        <rFont val="Acrom"/>
        <family val="0"/>
      </rPr>
      <t>Ольха</t>
    </r>
    <r>
      <rPr>
        <sz val="12"/>
        <rFont val="Acrom"/>
        <family val="0"/>
      </rPr>
      <t xml:space="preserve"> - </t>
    </r>
    <r>
      <rPr>
        <sz val="11"/>
        <rFont val="Acrom"/>
        <family val="0"/>
      </rPr>
      <t>Acom/B</t>
    </r>
  </si>
  <si>
    <r>
      <rPr>
        <b/>
        <sz val="12"/>
        <rFont val="Acrom"/>
        <family val="0"/>
      </rPr>
      <t xml:space="preserve"> Ясень бел. </t>
    </r>
    <r>
      <rPr>
        <sz val="12"/>
        <rFont val="Acrom"/>
        <family val="0"/>
      </rPr>
      <t xml:space="preserve">- </t>
    </r>
    <r>
      <rPr>
        <sz val="11"/>
        <rFont val="Acrom"/>
        <family val="0"/>
      </rPr>
      <t>Acom/B</t>
    </r>
  </si>
  <si>
    <t>размеры</t>
  </si>
  <si>
    <r>
      <t xml:space="preserve">ШПОНИРОВАННЫЙ РАМОЧНЫЙ ПРОФИЛЬ МДФ, </t>
    </r>
    <r>
      <rPr>
        <b/>
        <sz val="10"/>
        <color indexed="57"/>
        <rFont val="Acrom"/>
        <family val="0"/>
      </rPr>
      <t xml:space="preserve"> ДЛЯ ИЗГОТОВЛЕНИЯ МЕБЕЛЬНЫХ ФАСАДОВ</t>
    </r>
  </si>
  <si>
    <t>(Покрытире : натуральный шпон Дуб, Ясень)</t>
  </si>
  <si>
    <t xml:space="preserve">                          54х3х2800 мм</t>
  </si>
  <si>
    <t xml:space="preserve">                       225х6х2800 мм</t>
  </si>
  <si>
    <t xml:space="preserve">                          80х21х2800 мм</t>
  </si>
  <si>
    <t xml:space="preserve">                           110х16х2800 мм</t>
  </si>
  <si>
    <t>Кол-во шт. в упаковке - м.п./ кг</t>
  </si>
  <si>
    <t>ГУММИРОВАННАЯ КЛЕЙКАЯ ЛЕНТА  /  ТЕРМОКЛЕЕВАЯ НИТЬ</t>
  </si>
  <si>
    <t xml:space="preserve"> кг</t>
  </si>
  <si>
    <t>цена в BYN / БЕЗ ндс</t>
  </si>
  <si>
    <t>цена в BYN / с НДС</t>
  </si>
  <si>
    <t>Евро за шт / с НДС</t>
  </si>
  <si>
    <t>Цена за  1-шт</t>
  </si>
  <si>
    <t>Цена за   (1-шт)</t>
  </si>
  <si>
    <t>ШПОН СТРОГАННЫЙ ДРУГИЕ ПОРОДЫ (Украина)</t>
  </si>
  <si>
    <t>(-20%) ОТ ЦЕНЫ</t>
  </si>
  <si>
    <t>цена BYN за м2 / без НДС</t>
  </si>
  <si>
    <t>цена BYN за м2 /без НДС</t>
  </si>
  <si>
    <t>Лист м2</t>
  </si>
  <si>
    <t xml:space="preserve">                            55х10х2800 мм</t>
  </si>
  <si>
    <t xml:space="preserve">                            55х22х2800 мм</t>
  </si>
  <si>
    <t xml:space="preserve">                            60х22х2800 мм</t>
  </si>
  <si>
    <t xml:space="preserve">                             60х22х2800 мм</t>
  </si>
  <si>
    <t xml:space="preserve">                              65х22х2800 мм</t>
  </si>
  <si>
    <t xml:space="preserve">                            55х25х2800 мм</t>
  </si>
  <si>
    <t xml:space="preserve">                            70х22х2800 мм</t>
  </si>
  <si>
    <t xml:space="preserve">                           100х25х2800 мм</t>
  </si>
  <si>
    <t>x</t>
  </si>
  <si>
    <t>цена в BYN / c НДС</t>
  </si>
  <si>
    <t>Цена опт (от 10-шт)</t>
  </si>
  <si>
    <r>
      <t xml:space="preserve">Цена опт  </t>
    </r>
    <r>
      <rPr>
        <sz val="8"/>
        <rFont val="Acrom"/>
        <family val="0"/>
      </rPr>
      <t>(от 10-шт)</t>
    </r>
  </si>
  <si>
    <t>цена в евро с НДС</t>
  </si>
  <si>
    <t>Лист  м2</t>
  </si>
  <si>
    <r>
      <t xml:space="preserve">Цена опт  </t>
    </r>
    <r>
      <rPr>
        <b/>
        <sz val="8"/>
        <color indexed="60"/>
        <rFont val="Acrom"/>
        <family val="0"/>
      </rPr>
      <t>(от 10-шт)</t>
    </r>
  </si>
  <si>
    <t>от 2,15 м + / от 12 см +</t>
  </si>
  <si>
    <t>цена в BYN/м3 с НДС</t>
  </si>
  <si>
    <t>Экстра</t>
  </si>
  <si>
    <t>Производитель: Schümann (Германия)</t>
  </si>
  <si>
    <t>кг</t>
  </si>
  <si>
    <t>Евро за м2/без НДС</t>
  </si>
  <si>
    <t>Евро за м2 / без НДС</t>
  </si>
  <si>
    <t>Евро / без НДС</t>
  </si>
  <si>
    <t>Евро / с НДС</t>
  </si>
  <si>
    <t>цена в Евро без НДС</t>
  </si>
  <si>
    <t>Евро за м2  / без НДС</t>
  </si>
  <si>
    <t>цена BYN за м2 / лист БЕЗ ндс</t>
  </si>
  <si>
    <t>Цена за 1-шт</t>
  </si>
  <si>
    <r>
      <t xml:space="preserve"> </t>
    </r>
    <r>
      <rPr>
        <b/>
        <u val="single"/>
        <sz val="12"/>
        <rFont val="Acrom"/>
        <family val="0"/>
      </rPr>
      <t>АВ</t>
    </r>
    <r>
      <rPr>
        <b/>
        <sz val="12"/>
        <rFont val="Acrom"/>
        <family val="0"/>
      </rPr>
      <t xml:space="preserve"> </t>
    </r>
    <r>
      <rPr>
        <sz val="12"/>
        <rFont val="Acrom"/>
        <family val="0"/>
      </rPr>
      <t>-  отборный шпон одного цвета без пороков древесины для лицевых поверхностей.</t>
    </r>
  </si>
  <si>
    <r>
      <t xml:space="preserve"> </t>
    </r>
    <r>
      <rPr>
        <b/>
        <u val="single"/>
        <sz val="12"/>
        <rFont val="Acrom"/>
        <family val="0"/>
      </rPr>
      <t>В</t>
    </r>
    <r>
      <rPr>
        <b/>
        <sz val="12"/>
        <rFont val="Acrom"/>
        <family val="0"/>
      </rPr>
      <t xml:space="preserve"> </t>
    </r>
    <r>
      <rPr>
        <sz val="12"/>
        <rFont val="Acrom"/>
        <family val="0"/>
      </rPr>
      <t>–</t>
    </r>
    <r>
      <rPr>
        <b/>
        <sz val="12"/>
        <rFont val="Acrom"/>
        <family val="0"/>
      </rPr>
      <t xml:space="preserve"> </t>
    </r>
    <r>
      <rPr>
        <sz val="12"/>
        <rFont val="Acrom"/>
        <family val="0"/>
      </rPr>
      <t>плотный</t>
    </r>
    <r>
      <rPr>
        <b/>
        <sz val="12"/>
        <rFont val="Acrom"/>
        <family val="0"/>
      </rPr>
      <t xml:space="preserve"> </t>
    </r>
    <r>
      <rPr>
        <sz val="12"/>
        <rFont val="Acrom"/>
        <family val="0"/>
      </rPr>
      <t>отличный  недорогой шпон (цена/качество), широкого применения.</t>
    </r>
  </si>
  <si>
    <r>
      <t xml:space="preserve"> </t>
    </r>
    <r>
      <rPr>
        <b/>
        <u val="single"/>
        <sz val="12"/>
        <rFont val="Acrom"/>
        <family val="0"/>
      </rPr>
      <t>ВС</t>
    </r>
    <r>
      <rPr>
        <b/>
        <sz val="12"/>
        <rFont val="Acrom"/>
        <family val="0"/>
      </rPr>
      <t xml:space="preserve"> </t>
    </r>
    <r>
      <rPr>
        <sz val="12"/>
        <rFont val="Acrom"/>
        <family val="0"/>
      </rPr>
      <t>–</t>
    </r>
    <r>
      <rPr>
        <b/>
        <sz val="12"/>
        <rFont val="Acrom"/>
        <family val="0"/>
      </rPr>
      <t xml:space="preserve"> </t>
    </r>
    <r>
      <rPr>
        <sz val="12"/>
        <rFont val="Acrom"/>
        <family val="0"/>
      </rPr>
      <t>дешёвый шпон для невидимых поверхностей или под тонировку/покраску.</t>
    </r>
  </si>
  <si>
    <t xml:space="preserve">      Оплата производится любым удобным для вас способом (Б/Н, наличными или по карте)</t>
  </si>
  <si>
    <t xml:space="preserve">      Отгрузка осуществляется после поступления оплаты!</t>
  </si>
  <si>
    <t>** Под заказ толщина 6.5мм; 7мм; 9мм; 12мм; 16мм</t>
  </si>
  <si>
    <t>№</t>
  </si>
  <si>
    <t>сучки</t>
  </si>
  <si>
    <t>хxx</t>
  </si>
  <si>
    <t>Решетки фрезерованные "паз в паз" формат 1420х700 мм:</t>
  </si>
  <si>
    <r>
      <rPr>
        <b/>
        <sz val="12"/>
        <rFont val="Acrom"/>
        <family val="0"/>
      </rPr>
      <t>Дуб -</t>
    </r>
    <r>
      <rPr>
        <sz val="12"/>
        <rFont val="Acrom"/>
        <family val="0"/>
      </rPr>
      <t xml:space="preserve"> AВ/BС</t>
    </r>
  </si>
  <si>
    <r>
      <rPr>
        <b/>
        <sz val="12"/>
        <rFont val="Acrom"/>
        <family val="0"/>
      </rPr>
      <t>Ясень Белый</t>
    </r>
    <r>
      <rPr>
        <sz val="12"/>
        <rFont val="Acrom"/>
        <family val="0"/>
      </rPr>
      <t xml:space="preserve"> - AВ/АB</t>
    </r>
  </si>
  <si>
    <r>
      <rPr>
        <b/>
        <sz val="12"/>
        <rFont val="Acrom"/>
        <family val="0"/>
      </rPr>
      <t>Ольха</t>
    </r>
    <r>
      <rPr>
        <sz val="12"/>
        <rFont val="Acrom"/>
        <family val="0"/>
      </rPr>
      <t xml:space="preserve"> - AВ/B</t>
    </r>
  </si>
  <si>
    <t>Фанера береза ФСФ, облицованная натуральным шпоном с двух сторон</t>
  </si>
  <si>
    <t>* Под заказ толщины 7,11; 13; 16; 17; 23; 26; 31; 39 мм и шпон разных пород древесины</t>
  </si>
  <si>
    <t>ШПОНИРОВАННЫЕ ПЛИТЫ  ДСП, МДФ, фанера пр-во Украина. НАТУРАЛЬНЫЙ ШПОН ДУБ, ЯСЕНЬ, ОЛЬХА*</t>
  </si>
  <si>
    <t>ШПОНИРОВАННЫЕ ПЛИТЫ  ДСП, МДФ И ФАНЕРА  пр-во LOSAN (Голандия). НАТУРАЛЬНЫЙ ШПОН ДУБ, ЯСЕНЬ, ОЛЬХА, БУК*</t>
  </si>
  <si>
    <t>Дуб сучки (доска)</t>
  </si>
  <si>
    <t>Дуб сучки (паркет)</t>
  </si>
  <si>
    <t>Дуб сучки</t>
  </si>
  <si>
    <t>Ясень сучки (доска)</t>
  </si>
  <si>
    <t>Ясень сучки поперек</t>
  </si>
  <si>
    <t>Ясень сучки (паркет)</t>
  </si>
  <si>
    <t>Ясень сучки (ядро)</t>
  </si>
  <si>
    <t>Ольха (ядро)</t>
  </si>
  <si>
    <t>Орех (паркет)</t>
  </si>
  <si>
    <t>Сосна амер. (сучки)</t>
  </si>
  <si>
    <r>
      <rPr>
        <b/>
        <sz val="12"/>
        <rFont val="Acrom"/>
        <family val="0"/>
      </rPr>
      <t>Дуб -</t>
    </r>
    <r>
      <rPr>
        <sz val="12"/>
        <rFont val="Acrom"/>
        <family val="0"/>
      </rPr>
      <t xml:space="preserve"> AВ/B</t>
    </r>
  </si>
  <si>
    <r>
      <rPr>
        <b/>
        <sz val="12"/>
        <rFont val="Acrom"/>
        <family val="0"/>
      </rPr>
      <t>Дуб -</t>
    </r>
    <r>
      <rPr>
        <sz val="12"/>
        <rFont val="Acrom"/>
        <family val="0"/>
      </rPr>
      <t xml:space="preserve"> АB/BC</t>
    </r>
  </si>
  <si>
    <t>Прайс лист от  21/04/2020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</si>
</sst>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[$-422]d\ mmmm\ yyyy&quot; р.&quot;"/>
    <numFmt numFmtId="209" formatCode="#,##0.00_₴"/>
    <numFmt numFmtId="210" formatCode="0.0000"/>
    <numFmt numFmtId="211" formatCode="#,##0.00&quot;р.&quot;"/>
    <numFmt numFmtId="212" formatCode="0.000"/>
  </numFmts>
  <fonts count="148">
    <font>
      <sz val="10"/>
      <name val="Arial"/>
      <family val="0"/>
    </font>
    <font>
      <sz val="8"/>
      <name val="Arial"/>
      <family val="2"/>
    </font>
    <font>
      <sz val="11.5"/>
      <name val="Arial"/>
      <family val="2"/>
    </font>
    <font>
      <sz val="10.5"/>
      <color indexed="17"/>
      <name val="Arial"/>
      <family val="2"/>
    </font>
    <font>
      <b/>
      <sz val="13.5"/>
      <color indexed="17"/>
      <name val="Arial"/>
      <family val="2"/>
    </font>
    <font>
      <sz val="8"/>
      <color indexed="17"/>
      <name val="Arial"/>
      <family val="2"/>
    </font>
    <font>
      <b/>
      <sz val="13.5"/>
      <color indexed="62"/>
      <name val="Arial"/>
      <family val="2"/>
    </font>
    <font>
      <b/>
      <sz val="11.5"/>
      <name val="Arial"/>
      <family val="2"/>
    </font>
    <font>
      <b/>
      <sz val="11.5"/>
      <color indexed="62"/>
      <name val="Arial"/>
      <family val="2"/>
    </font>
    <font>
      <sz val="13.5"/>
      <name val="Arial"/>
      <family val="2"/>
    </font>
    <font>
      <b/>
      <sz val="8"/>
      <color indexed="17"/>
      <name val="Arial"/>
      <family val="2"/>
    </font>
    <font>
      <u val="single"/>
      <sz val="10"/>
      <color indexed="12"/>
      <name val="Arial"/>
      <family val="2"/>
    </font>
    <font>
      <sz val="14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16"/>
      <name val="Acrom"/>
      <family val="0"/>
    </font>
    <font>
      <sz val="16"/>
      <name val="Acrom"/>
      <family val="0"/>
    </font>
    <font>
      <b/>
      <sz val="12"/>
      <name val="Acrom"/>
      <family val="0"/>
    </font>
    <font>
      <sz val="24"/>
      <name val="Acrom"/>
      <family val="0"/>
    </font>
    <font>
      <b/>
      <sz val="24"/>
      <name val="Acrom"/>
      <family val="0"/>
    </font>
    <font>
      <sz val="10"/>
      <name val="Acrom"/>
      <family val="0"/>
    </font>
    <font>
      <b/>
      <sz val="14"/>
      <color indexed="10"/>
      <name val="Acrom"/>
      <family val="0"/>
    </font>
    <font>
      <b/>
      <sz val="14"/>
      <color indexed="56"/>
      <name val="Acrom"/>
      <family val="0"/>
    </font>
    <font>
      <b/>
      <sz val="14"/>
      <name val="Acrom"/>
      <family val="0"/>
    </font>
    <font>
      <sz val="14"/>
      <name val="Acrom"/>
      <family val="0"/>
    </font>
    <font>
      <sz val="14"/>
      <color indexed="18"/>
      <name val="Acrom"/>
      <family val="0"/>
    </font>
    <font>
      <sz val="14"/>
      <color indexed="62"/>
      <name val="Acrom"/>
      <family val="0"/>
    </font>
    <font>
      <sz val="12"/>
      <name val="Acrom"/>
      <family val="0"/>
    </font>
    <font>
      <b/>
      <sz val="14"/>
      <color indexed="18"/>
      <name val="Acrom"/>
      <family val="0"/>
    </font>
    <font>
      <b/>
      <sz val="11"/>
      <color indexed="8"/>
      <name val="Acrom"/>
      <family val="0"/>
    </font>
    <font>
      <sz val="9"/>
      <color indexed="8"/>
      <name val="Acrom"/>
      <family val="0"/>
    </font>
    <font>
      <b/>
      <sz val="11"/>
      <name val="Acrom"/>
      <family val="0"/>
    </font>
    <font>
      <b/>
      <sz val="11"/>
      <color indexed="57"/>
      <name val="Acrom"/>
      <family val="0"/>
    </font>
    <font>
      <b/>
      <sz val="12"/>
      <color indexed="57"/>
      <name val="Acrom"/>
      <family val="0"/>
    </font>
    <font>
      <b/>
      <sz val="11"/>
      <color indexed="62"/>
      <name val="Acrom"/>
      <family val="0"/>
    </font>
    <font>
      <b/>
      <sz val="12"/>
      <color indexed="18"/>
      <name val="Acrom"/>
      <family val="0"/>
    </font>
    <font>
      <sz val="10"/>
      <color indexed="62"/>
      <name val="Acrom"/>
      <family val="0"/>
    </font>
    <font>
      <b/>
      <sz val="10"/>
      <name val="Acrom"/>
      <family val="0"/>
    </font>
    <font>
      <b/>
      <sz val="13.5"/>
      <color indexed="62"/>
      <name val="Acrom"/>
      <family val="0"/>
    </font>
    <font>
      <b/>
      <sz val="12"/>
      <color indexed="56"/>
      <name val="Acrom"/>
      <family val="0"/>
    </font>
    <font>
      <b/>
      <sz val="12"/>
      <color indexed="62"/>
      <name val="Acrom"/>
      <family val="0"/>
    </font>
    <font>
      <b/>
      <sz val="9"/>
      <name val="Acrom"/>
      <family val="0"/>
    </font>
    <font>
      <b/>
      <u val="single"/>
      <sz val="14"/>
      <color indexed="62"/>
      <name val="Acrom"/>
      <family val="0"/>
    </font>
    <font>
      <b/>
      <sz val="13.5"/>
      <name val="Acrom"/>
      <family val="0"/>
    </font>
    <font>
      <b/>
      <sz val="12"/>
      <color indexed="8"/>
      <name val="Acrom"/>
      <family val="0"/>
    </font>
    <font>
      <b/>
      <vertAlign val="superscript"/>
      <sz val="12"/>
      <name val="Acrom"/>
      <family val="0"/>
    </font>
    <font>
      <sz val="11"/>
      <name val="Acrom"/>
      <family val="0"/>
    </font>
    <font>
      <sz val="12"/>
      <color indexed="8"/>
      <name val="Acrom"/>
      <family val="0"/>
    </font>
    <font>
      <b/>
      <sz val="14"/>
      <color indexed="57"/>
      <name val="Acrom"/>
      <family val="0"/>
    </font>
    <font>
      <b/>
      <sz val="10"/>
      <color indexed="57"/>
      <name val="Acrom"/>
      <family val="0"/>
    </font>
    <font>
      <sz val="9"/>
      <name val="Acrom"/>
      <family val="0"/>
    </font>
    <font>
      <b/>
      <sz val="8"/>
      <name val="Acrom"/>
      <family val="0"/>
    </font>
    <font>
      <sz val="12"/>
      <name val="Arial"/>
      <family val="2"/>
    </font>
    <font>
      <b/>
      <sz val="9"/>
      <color indexed="8"/>
      <name val="Acrom"/>
      <family val="0"/>
    </font>
    <font>
      <i/>
      <sz val="9"/>
      <color indexed="8"/>
      <name val="Acrom"/>
      <family val="0"/>
    </font>
    <font>
      <b/>
      <sz val="18"/>
      <name val="Acrom"/>
      <family val="0"/>
    </font>
    <font>
      <sz val="18"/>
      <name val="Acrom"/>
      <family val="0"/>
    </font>
    <font>
      <sz val="8"/>
      <name val="Acrom"/>
      <family val="0"/>
    </font>
    <font>
      <b/>
      <sz val="8"/>
      <color indexed="60"/>
      <name val="Acrom"/>
      <family val="0"/>
    </font>
    <font>
      <b/>
      <sz val="10"/>
      <name val="Arial"/>
      <family val="2"/>
    </font>
    <font>
      <b/>
      <u val="single"/>
      <sz val="12"/>
      <name val="Acrom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57"/>
      <name val="Acrom"/>
      <family val="0"/>
    </font>
    <font>
      <sz val="9"/>
      <color indexed="57"/>
      <name val="Acrom"/>
      <family val="0"/>
    </font>
    <font>
      <sz val="10"/>
      <color indexed="57"/>
      <name val="Acrom"/>
      <family val="0"/>
    </font>
    <font>
      <sz val="10"/>
      <color indexed="57"/>
      <name val="Arial"/>
      <family val="2"/>
    </font>
    <font>
      <b/>
      <sz val="13.5"/>
      <color indexed="57"/>
      <name val="Acrom"/>
      <family val="0"/>
    </font>
    <font>
      <sz val="12"/>
      <color indexed="57"/>
      <name val="Acrom"/>
      <family val="0"/>
    </font>
    <font>
      <b/>
      <sz val="14"/>
      <color indexed="42"/>
      <name val="Acrom"/>
      <family val="0"/>
    </font>
    <font>
      <sz val="10"/>
      <color indexed="42"/>
      <name val="Acrom"/>
      <family val="0"/>
    </font>
    <font>
      <b/>
      <sz val="12"/>
      <color indexed="42"/>
      <name val="Acrom"/>
      <family val="0"/>
    </font>
    <font>
      <b/>
      <sz val="11"/>
      <color indexed="42"/>
      <name val="Acrom"/>
      <family val="0"/>
    </font>
    <font>
      <b/>
      <sz val="10"/>
      <color indexed="60"/>
      <name val="Acrom"/>
      <family val="0"/>
    </font>
    <font>
      <b/>
      <sz val="10"/>
      <color indexed="60"/>
      <name val="Arial"/>
      <family val="2"/>
    </font>
    <font>
      <b/>
      <sz val="12"/>
      <color indexed="60"/>
      <name val="Acrom"/>
      <family val="0"/>
    </font>
    <font>
      <b/>
      <sz val="16"/>
      <color indexed="60"/>
      <name val="Acrom"/>
      <family val="0"/>
    </font>
    <font>
      <b/>
      <sz val="14"/>
      <color indexed="60"/>
      <name val="Arial"/>
      <family val="2"/>
    </font>
    <font>
      <sz val="12"/>
      <color indexed="60"/>
      <name val="Acrom"/>
      <family val="0"/>
    </font>
    <font>
      <sz val="10"/>
      <color indexed="60"/>
      <name val="Acrom"/>
      <family val="0"/>
    </font>
    <font>
      <b/>
      <sz val="14"/>
      <color indexed="60"/>
      <name val="Acrom"/>
      <family val="0"/>
    </font>
    <font>
      <b/>
      <sz val="18"/>
      <color indexed="57"/>
      <name val="Acrom"/>
      <family val="0"/>
    </font>
    <font>
      <b/>
      <sz val="18"/>
      <color indexed="60"/>
      <name val="Arial"/>
      <family val="2"/>
    </font>
    <font>
      <sz val="14"/>
      <color indexed="60"/>
      <name val="Acrom"/>
      <family val="0"/>
    </font>
    <font>
      <b/>
      <sz val="10"/>
      <color indexed="8"/>
      <name val="Acrom"/>
      <family val="0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4D7850"/>
      <name val="Acrom"/>
      <family val="0"/>
    </font>
    <font>
      <b/>
      <sz val="11"/>
      <color rgb="FF4D7850"/>
      <name val="Acrom"/>
      <family val="0"/>
    </font>
    <font>
      <sz val="9"/>
      <color rgb="FF4D7850"/>
      <name val="Acrom"/>
      <family val="0"/>
    </font>
    <font>
      <sz val="10"/>
      <color rgb="FF4D7850"/>
      <name val="Acrom"/>
      <family val="0"/>
    </font>
    <font>
      <sz val="10"/>
      <color rgb="FF4D7850"/>
      <name val="Arial"/>
      <family val="2"/>
    </font>
    <font>
      <b/>
      <sz val="12"/>
      <color rgb="FF4D7850"/>
      <name val="Acrom"/>
      <family val="0"/>
    </font>
    <font>
      <b/>
      <sz val="13.5"/>
      <color rgb="FF4D7850"/>
      <name val="Acrom"/>
      <family val="0"/>
    </font>
    <font>
      <sz val="12"/>
      <color rgb="FF4D7850"/>
      <name val="Acrom"/>
      <family val="0"/>
    </font>
    <font>
      <b/>
      <sz val="14"/>
      <color rgb="FF4D7850"/>
      <name val="Acrom"/>
      <family val="0"/>
    </font>
    <font>
      <b/>
      <sz val="10"/>
      <color rgb="FF4D7850"/>
      <name val="Acrom"/>
      <family val="0"/>
    </font>
    <font>
      <b/>
      <sz val="14"/>
      <color theme="6" tint="0.7999799847602844"/>
      <name val="Acrom"/>
      <family val="0"/>
    </font>
    <font>
      <sz val="10"/>
      <color theme="6" tint="0.7999799847602844"/>
      <name val="Acrom"/>
      <family val="0"/>
    </font>
    <font>
      <b/>
      <sz val="12"/>
      <color theme="6" tint="0.7999799847602844"/>
      <name val="Acrom"/>
      <family val="0"/>
    </font>
    <font>
      <b/>
      <sz val="11"/>
      <color theme="6" tint="0.7999799847602844"/>
      <name val="Acrom"/>
      <family val="0"/>
    </font>
    <font>
      <b/>
      <sz val="12"/>
      <color theme="1"/>
      <name val="Acrom"/>
      <family val="0"/>
    </font>
    <font>
      <b/>
      <sz val="10"/>
      <color rgb="FFC00000"/>
      <name val="Acrom"/>
      <family val="0"/>
    </font>
    <font>
      <b/>
      <sz val="10"/>
      <color rgb="FFC00000"/>
      <name val="Arial"/>
      <family val="2"/>
    </font>
    <font>
      <b/>
      <sz val="12"/>
      <color rgb="FFC00000"/>
      <name val="Acrom"/>
      <family val="0"/>
    </font>
    <font>
      <b/>
      <sz val="16"/>
      <color rgb="FFC00000"/>
      <name val="Acrom"/>
      <family val="0"/>
    </font>
    <font>
      <b/>
      <sz val="14"/>
      <color rgb="FFC00000"/>
      <name val="Arial"/>
      <family val="2"/>
    </font>
    <font>
      <sz val="12"/>
      <color rgb="FFC00000"/>
      <name val="Acrom"/>
      <family val="0"/>
    </font>
    <font>
      <sz val="10"/>
      <color rgb="FFC00000"/>
      <name val="Acrom"/>
      <family val="0"/>
    </font>
    <font>
      <b/>
      <sz val="14"/>
      <color rgb="FFC00000"/>
      <name val="Acrom"/>
      <family val="0"/>
    </font>
    <font>
      <b/>
      <sz val="18"/>
      <color rgb="FF4D7850"/>
      <name val="Acrom"/>
      <family val="0"/>
    </font>
    <font>
      <b/>
      <sz val="18"/>
      <color rgb="FFC00000"/>
      <name val="Arial"/>
      <family val="2"/>
    </font>
    <font>
      <sz val="14"/>
      <color rgb="FFC00000"/>
      <name val="Acrom"/>
      <family val="0"/>
    </font>
    <font>
      <b/>
      <sz val="10"/>
      <color theme="1"/>
      <name val="Acrom"/>
      <family val="0"/>
    </font>
    <font>
      <sz val="10"/>
      <color rgb="FFC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D78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3" fillId="2" borderId="0" applyNumberFormat="0" applyBorder="0" applyAlignment="0" applyProtection="0"/>
    <xf numFmtId="0" fontId="103" fillId="3" borderId="0" applyNumberFormat="0" applyBorder="0" applyAlignment="0" applyProtection="0"/>
    <xf numFmtId="0" fontId="103" fillId="4" borderId="0" applyNumberFormat="0" applyBorder="0" applyAlignment="0" applyProtection="0"/>
    <xf numFmtId="0" fontId="103" fillId="5" borderId="0" applyNumberFormat="0" applyBorder="0" applyAlignment="0" applyProtection="0"/>
    <xf numFmtId="0" fontId="103" fillId="6" borderId="0" applyNumberFormat="0" applyBorder="0" applyAlignment="0" applyProtection="0"/>
    <xf numFmtId="0" fontId="103" fillId="7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0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5" fillId="25" borderId="1" applyNumberFormat="0" applyAlignment="0" applyProtection="0"/>
    <xf numFmtId="0" fontId="106" fillId="26" borderId="2" applyNumberFormat="0" applyAlignment="0" applyProtection="0"/>
    <xf numFmtId="0" fontId="107" fillId="26" borderId="1" applyNumberFormat="0" applyAlignment="0" applyProtection="0"/>
    <xf numFmtId="0" fontId="1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08" fillId="0" borderId="3" applyNumberFormat="0" applyFill="0" applyAlignment="0" applyProtection="0"/>
    <xf numFmtId="0" fontId="109" fillId="0" borderId="4" applyNumberFormat="0" applyFill="0" applyAlignment="0" applyProtection="0"/>
    <xf numFmtId="0" fontId="110" fillId="0" borderId="5" applyNumberFormat="0" applyFill="0" applyAlignment="0" applyProtection="0"/>
    <xf numFmtId="0" fontId="110" fillId="0" borderId="0" applyNumberFormat="0" applyFill="0" applyBorder="0" applyAlignment="0" applyProtection="0"/>
    <xf numFmtId="0" fontId="111" fillId="0" borderId="6" applyNumberFormat="0" applyFill="0" applyAlignment="0" applyProtection="0"/>
    <xf numFmtId="0" fontId="112" fillId="27" borderId="7" applyNumberFormat="0" applyAlignment="0" applyProtection="0"/>
    <xf numFmtId="0" fontId="113" fillId="0" borderId="0" applyNumberFormat="0" applyFill="0" applyBorder="0" applyAlignment="0" applyProtection="0"/>
    <xf numFmtId="0" fontId="114" fillId="28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15" fillId="29" borderId="0" applyNumberFormat="0" applyBorder="0" applyAlignment="0" applyProtection="0"/>
    <xf numFmtId="0" fontId="11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17" fillId="0" borderId="9" applyNumberFormat="0" applyFill="0" applyAlignment="0" applyProtection="0"/>
    <xf numFmtId="0" fontId="11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119" fillId="31" borderId="0" applyNumberFormat="0" applyBorder="0" applyAlignment="0" applyProtection="0"/>
  </cellStyleXfs>
  <cellXfs count="1092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8" fillId="0" borderId="0" xfId="0" applyFont="1" applyAlignment="1">
      <alignment horizontal="left" indent="3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12" fillId="0" borderId="0" xfId="0" applyFont="1" applyAlignment="1">
      <alignment/>
    </xf>
    <xf numFmtId="0" fontId="0" fillId="32" borderId="0" xfId="0" applyFill="1" applyAlignment="1">
      <alignment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0" applyFill="1" applyAlignment="1">
      <alignment/>
    </xf>
    <xf numFmtId="0" fontId="20" fillId="0" borderId="0" xfId="42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5" fillId="33" borderId="10" xfId="0" applyFont="1" applyFill="1" applyBorder="1" applyAlignment="1">
      <alignment horizontal="center" wrapText="1"/>
    </xf>
    <xf numFmtId="0" fontId="25" fillId="33" borderId="11" xfId="0" applyFont="1" applyFill="1" applyBorder="1" applyAlignment="1">
      <alignment horizontal="center" wrapText="1"/>
    </xf>
    <xf numFmtId="0" fontId="25" fillId="33" borderId="12" xfId="0" applyFont="1" applyFill="1" applyBorder="1" applyAlignment="1">
      <alignment horizontal="center" wrapText="1"/>
    </xf>
    <xf numFmtId="0" fontId="25" fillId="33" borderId="13" xfId="0" applyFont="1" applyFill="1" applyBorder="1" applyAlignment="1">
      <alignment horizontal="center" wrapText="1"/>
    </xf>
    <xf numFmtId="0" fontId="120" fillId="0" borderId="0" xfId="0" applyFont="1" applyAlignment="1">
      <alignment horizontal="left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26" fillId="0" borderId="14" xfId="0" applyFont="1" applyBorder="1" applyAlignment="1">
      <alignment horizontal="center" wrapText="1"/>
    </xf>
    <xf numFmtId="0" fontId="14" fillId="0" borderId="0" xfId="0" applyFont="1" applyFill="1" applyBorder="1" applyAlignment="1">
      <alignment vertical="center"/>
    </xf>
    <xf numFmtId="0" fontId="14" fillId="0" borderId="0" xfId="42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>
      <alignment vertical="center"/>
    </xf>
    <xf numFmtId="0" fontId="19" fillId="0" borderId="0" xfId="42" applyFont="1" applyFill="1" applyBorder="1" applyAlignment="1" applyProtection="1">
      <alignment vertical="center"/>
      <protection/>
    </xf>
    <xf numFmtId="0" fontId="22" fillId="0" borderId="15" xfId="0" applyFont="1" applyBorder="1" applyAlignment="1">
      <alignment vertical="center"/>
    </xf>
    <xf numFmtId="0" fontId="32" fillId="0" borderId="16" xfId="0" applyFont="1" applyBorder="1" applyAlignment="1">
      <alignment vertical="center"/>
    </xf>
    <xf numFmtId="0" fontId="32" fillId="0" borderId="17" xfId="0" applyFont="1" applyBorder="1" applyAlignment="1">
      <alignment vertical="center"/>
    </xf>
    <xf numFmtId="0" fontId="22" fillId="0" borderId="15" xfId="0" applyFont="1" applyBorder="1" applyAlignment="1">
      <alignment horizontal="right"/>
    </xf>
    <xf numFmtId="0" fontId="22" fillId="0" borderId="15" xfId="0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42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121" fillId="0" borderId="0" xfId="0" applyFont="1" applyBorder="1" applyAlignment="1">
      <alignment horizontal="left" vertical="center"/>
    </xf>
    <xf numFmtId="0" fontId="122" fillId="0" borderId="0" xfId="0" applyFont="1" applyBorder="1" applyAlignment="1">
      <alignment vertical="center"/>
    </xf>
    <xf numFmtId="0" fontId="123" fillId="0" borderId="0" xfId="0" applyFont="1" applyBorder="1" applyAlignment="1">
      <alignment/>
    </xf>
    <xf numFmtId="0" fontId="123" fillId="0" borderId="0" xfId="0" applyFont="1" applyBorder="1" applyAlignment="1">
      <alignment horizontal="center"/>
    </xf>
    <xf numFmtId="0" fontId="123" fillId="0" borderId="0" xfId="0" applyFont="1" applyAlignment="1">
      <alignment/>
    </xf>
    <xf numFmtId="0" fontId="124" fillId="0" borderId="0" xfId="0" applyFont="1" applyAlignment="1">
      <alignment/>
    </xf>
    <xf numFmtId="0" fontId="123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6" fillId="0" borderId="17" xfId="0" applyFont="1" applyBorder="1" applyAlignment="1">
      <alignment horizontal="center" wrapText="1"/>
    </xf>
    <xf numFmtId="0" fontId="36" fillId="0" borderId="0" xfId="0" applyFont="1" applyAlignment="1">
      <alignment horizontal="left" indent="3"/>
    </xf>
    <xf numFmtId="0" fontId="37" fillId="0" borderId="0" xfId="0" applyFont="1" applyAlignment="1">
      <alignment/>
    </xf>
    <xf numFmtId="0" fontId="37" fillId="0" borderId="0" xfId="0" applyFont="1" applyAlignment="1">
      <alignment horizontal="left"/>
    </xf>
    <xf numFmtId="0" fontId="38" fillId="0" borderId="0" xfId="0" applyFont="1" applyAlignment="1">
      <alignment/>
    </xf>
    <xf numFmtId="0" fontId="125" fillId="0" borderId="0" xfId="0" applyFont="1" applyAlignment="1">
      <alignment/>
    </xf>
    <xf numFmtId="0" fontId="125" fillId="0" borderId="0" xfId="0" applyFont="1" applyAlignment="1">
      <alignment horizontal="left"/>
    </xf>
    <xf numFmtId="0" fontId="39" fillId="0" borderId="0" xfId="0" applyFont="1" applyAlignment="1">
      <alignment/>
    </xf>
    <xf numFmtId="0" fontId="26" fillId="0" borderId="0" xfId="0" applyFont="1" applyBorder="1" applyAlignment="1">
      <alignment horizontal="center" vertical="center" wrapText="1"/>
    </xf>
    <xf numFmtId="2" fontId="25" fillId="0" borderId="0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left"/>
    </xf>
    <xf numFmtId="0" fontId="29" fillId="0" borderId="14" xfId="0" applyFont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left"/>
    </xf>
    <xf numFmtId="0" fontId="126" fillId="0" borderId="0" xfId="0" applyFont="1" applyAlignment="1">
      <alignment horizontal="left"/>
    </xf>
    <xf numFmtId="0" fontId="41" fillId="0" borderId="0" xfId="0" applyFont="1" applyAlignment="1">
      <alignment/>
    </xf>
    <xf numFmtId="0" fontId="29" fillId="0" borderId="17" xfId="0" applyFont="1" applyBorder="1" applyAlignment="1">
      <alignment horizontal="center" vertical="center" wrapText="1"/>
    </xf>
    <xf numFmtId="2" fontId="26" fillId="0" borderId="18" xfId="0" applyNumberFormat="1" applyFont="1" applyFill="1" applyBorder="1" applyAlignment="1">
      <alignment horizontal="center"/>
    </xf>
    <xf numFmtId="2" fontId="26" fillId="0" borderId="14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29" fillId="32" borderId="14" xfId="0" applyFont="1" applyFill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2" fontId="29" fillId="0" borderId="18" xfId="0" applyNumberFormat="1" applyFont="1" applyBorder="1" applyAlignment="1">
      <alignment horizontal="center" wrapText="1"/>
    </xf>
    <xf numFmtId="0" fontId="127" fillId="0" borderId="0" xfId="0" applyFont="1" applyAlignment="1">
      <alignment/>
    </xf>
    <xf numFmtId="14" fontId="42" fillId="0" borderId="0" xfId="0" applyNumberFormat="1" applyFont="1" applyAlignment="1">
      <alignment/>
    </xf>
    <xf numFmtId="0" fontId="29" fillId="0" borderId="14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2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2" fontId="29" fillId="0" borderId="0" xfId="0" applyNumberFormat="1" applyFont="1" applyBorder="1" applyAlignment="1">
      <alignment horizontal="center" vertical="center" wrapText="1"/>
    </xf>
    <xf numFmtId="0" fontId="37" fillId="0" borderId="0" xfId="0" applyFont="1" applyBorder="1" applyAlignment="1">
      <alignment horizontal="left"/>
    </xf>
    <xf numFmtId="0" fontId="39" fillId="33" borderId="15" xfId="0" applyFont="1" applyFill="1" applyBorder="1" applyAlignment="1">
      <alignment/>
    </xf>
    <xf numFmtId="0" fontId="39" fillId="33" borderId="15" xfId="0" applyFont="1" applyFill="1" applyBorder="1" applyAlignment="1">
      <alignment horizontal="center" vertical="center"/>
    </xf>
    <xf numFmtId="0" fontId="33" fillId="33" borderId="14" xfId="0" applyFont="1" applyFill="1" applyBorder="1" applyAlignment="1">
      <alignment horizontal="center"/>
    </xf>
    <xf numFmtId="0" fontId="128" fillId="0" borderId="0" xfId="0" applyFont="1" applyAlignment="1">
      <alignment/>
    </xf>
    <xf numFmtId="0" fontId="129" fillId="0" borderId="0" xfId="0" applyFont="1" applyBorder="1" applyAlignment="1">
      <alignment horizontal="center"/>
    </xf>
    <xf numFmtId="0" fontId="125" fillId="0" borderId="0" xfId="0" applyFont="1" applyAlignment="1">
      <alignment horizontal="left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indent="1"/>
    </xf>
    <xf numFmtId="0" fontId="26" fillId="0" borderId="0" xfId="0" applyFont="1" applyAlignment="1">
      <alignment/>
    </xf>
    <xf numFmtId="2" fontId="26" fillId="0" borderId="14" xfId="0" applyNumberFormat="1" applyFont="1" applyFill="1" applyBorder="1" applyAlignment="1">
      <alignment horizontal="center" vertical="center"/>
    </xf>
    <xf numFmtId="2" fontId="26" fillId="0" borderId="19" xfId="0" applyNumberFormat="1" applyFont="1" applyFill="1" applyBorder="1" applyAlignment="1">
      <alignment horizontal="center" vertical="center"/>
    </xf>
    <xf numFmtId="2" fontId="26" fillId="0" borderId="18" xfId="0" applyNumberFormat="1" applyFont="1" applyFill="1" applyBorder="1" applyAlignment="1">
      <alignment horizontal="center" vertical="center"/>
    </xf>
    <xf numFmtId="2" fontId="26" fillId="32" borderId="19" xfId="0" applyNumberFormat="1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vertical="top"/>
    </xf>
    <xf numFmtId="2" fontId="26" fillId="0" borderId="19" xfId="0" applyNumberFormat="1" applyFont="1" applyFill="1" applyBorder="1" applyAlignment="1">
      <alignment horizontal="center"/>
    </xf>
    <xf numFmtId="2" fontId="26" fillId="0" borderId="18" xfId="0" applyNumberFormat="1" applyFont="1" applyFill="1" applyBorder="1" applyAlignment="1">
      <alignment horizontal="center" vertical="top"/>
    </xf>
    <xf numFmtId="2" fontId="26" fillId="0" borderId="20" xfId="0" applyNumberFormat="1" applyFont="1" applyFill="1" applyBorder="1" applyAlignment="1">
      <alignment horizontal="center" vertical="top"/>
    </xf>
    <xf numFmtId="2" fontId="22" fillId="0" borderId="0" xfId="0" applyNumberFormat="1" applyFont="1" applyAlignment="1">
      <alignment/>
    </xf>
    <xf numFmtId="0" fontId="44" fillId="0" borderId="0" xfId="0" applyFont="1" applyAlignment="1">
      <alignment/>
    </xf>
    <xf numFmtId="0" fontId="12" fillId="34" borderId="0" xfId="0" applyFont="1" applyFill="1" applyAlignment="1">
      <alignment/>
    </xf>
    <xf numFmtId="0" fontId="0" fillId="34" borderId="0" xfId="0" applyFill="1" applyAlignment="1">
      <alignment/>
    </xf>
    <xf numFmtId="0" fontId="24" fillId="0" borderId="0" xfId="0" applyFont="1" applyAlignment="1">
      <alignment wrapText="1"/>
    </xf>
    <xf numFmtId="0" fontId="130" fillId="0" borderId="0" xfId="0" applyFont="1" applyAlignment="1">
      <alignment/>
    </xf>
    <xf numFmtId="0" fontId="131" fillId="0" borderId="0" xfId="0" applyFont="1" applyAlignment="1">
      <alignment/>
    </xf>
    <xf numFmtId="2" fontId="130" fillId="0" borderId="0" xfId="0" applyNumberFormat="1" applyFont="1" applyAlignment="1">
      <alignment horizontal="center"/>
    </xf>
    <xf numFmtId="0" fontId="132" fillId="0" borderId="0" xfId="0" applyFont="1" applyAlignment="1">
      <alignment/>
    </xf>
    <xf numFmtId="2" fontId="132" fillId="0" borderId="0" xfId="0" applyNumberFormat="1" applyFont="1" applyAlignment="1">
      <alignment/>
    </xf>
    <xf numFmtId="2" fontId="133" fillId="0" borderId="0" xfId="0" applyNumberFormat="1" applyFont="1" applyAlignment="1">
      <alignment horizontal="center"/>
    </xf>
    <xf numFmtId="2" fontId="130" fillId="0" borderId="0" xfId="0" applyNumberFormat="1" applyFont="1" applyAlignment="1">
      <alignment horizontal="right" indent="1"/>
    </xf>
    <xf numFmtId="0" fontId="33" fillId="33" borderId="19" xfId="0" applyFont="1" applyFill="1" applyBorder="1" applyAlignment="1">
      <alignment horizontal="center" wrapText="1"/>
    </xf>
    <xf numFmtId="0" fontId="33" fillId="33" borderId="21" xfId="0" applyFont="1" applyFill="1" applyBorder="1" applyAlignment="1">
      <alignment horizontal="center" wrapText="1"/>
    </xf>
    <xf numFmtId="0" fontId="120" fillId="0" borderId="0" xfId="0" applyFont="1" applyAlignment="1">
      <alignment/>
    </xf>
    <xf numFmtId="0" fontId="126" fillId="0" borderId="0" xfId="0" applyFont="1" applyAlignment="1">
      <alignment horizontal="left"/>
    </xf>
    <xf numFmtId="0" fontId="19" fillId="34" borderId="0" xfId="0" applyFont="1" applyFill="1" applyBorder="1" applyAlignment="1">
      <alignment/>
    </xf>
    <xf numFmtId="0" fontId="19" fillId="34" borderId="0" xfId="0" applyFont="1" applyFill="1" applyBorder="1" applyAlignment="1">
      <alignment horizontal="left" indent="1"/>
    </xf>
    <xf numFmtId="0" fontId="134" fillId="34" borderId="0" xfId="0" applyFont="1" applyFill="1" applyBorder="1" applyAlignment="1">
      <alignment horizontal="right"/>
    </xf>
    <xf numFmtId="2" fontId="125" fillId="34" borderId="0" xfId="0" applyNumberFormat="1" applyFont="1" applyFill="1" applyBorder="1" applyAlignment="1">
      <alignment wrapText="1"/>
    </xf>
    <xf numFmtId="2" fontId="26" fillId="34" borderId="0" xfId="0" applyNumberFormat="1" applyFont="1" applyFill="1" applyBorder="1" applyAlignment="1">
      <alignment horizontal="center" vertical="center" wrapText="1"/>
    </xf>
    <xf numFmtId="0" fontId="22" fillId="34" borderId="0" xfId="0" applyFont="1" applyFill="1" applyAlignment="1">
      <alignment/>
    </xf>
    <xf numFmtId="0" fontId="26" fillId="34" borderId="0" xfId="0" applyFont="1" applyFill="1" applyAlignment="1">
      <alignment/>
    </xf>
    <xf numFmtId="0" fontId="19" fillId="34" borderId="0" xfId="0" applyFont="1" applyFill="1" applyBorder="1" applyAlignment="1">
      <alignment horizontal="center" vertical="center" wrapText="1"/>
    </xf>
    <xf numFmtId="2" fontId="25" fillId="34" borderId="0" xfId="0" applyNumberFormat="1" applyFont="1" applyFill="1" applyBorder="1" applyAlignment="1">
      <alignment horizontal="center" vertical="center" wrapText="1"/>
    </xf>
    <xf numFmtId="2" fontId="22" fillId="34" borderId="0" xfId="0" applyNumberFormat="1" applyFont="1" applyFill="1" applyBorder="1" applyAlignment="1">
      <alignment/>
    </xf>
    <xf numFmtId="0" fontId="120" fillId="0" borderId="0" xfId="0" applyFont="1" applyAlignment="1">
      <alignment/>
    </xf>
    <xf numFmtId="2" fontId="17" fillId="0" borderId="22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26" fillId="34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2" fontId="133" fillId="34" borderId="0" xfId="0" applyNumberFormat="1" applyFont="1" applyFill="1" applyBorder="1" applyAlignment="1">
      <alignment horizontal="center"/>
    </xf>
    <xf numFmtId="2" fontId="25" fillId="0" borderId="23" xfId="0" applyNumberFormat="1" applyFont="1" applyBorder="1" applyAlignment="1">
      <alignment horizontal="center"/>
    </xf>
    <xf numFmtId="2" fontId="25" fillId="0" borderId="24" xfId="0" applyNumberFormat="1" applyFont="1" applyBorder="1" applyAlignment="1">
      <alignment horizontal="center"/>
    </xf>
    <xf numFmtId="2" fontId="25" fillId="0" borderId="25" xfId="0" applyNumberFormat="1" applyFont="1" applyBorder="1" applyAlignment="1">
      <alignment horizontal="center"/>
    </xf>
    <xf numFmtId="2" fontId="25" fillId="0" borderId="26" xfId="0" applyNumberFormat="1" applyFont="1" applyBorder="1" applyAlignment="1">
      <alignment horizontal="center"/>
    </xf>
    <xf numFmtId="0" fontId="29" fillId="0" borderId="0" xfId="53" applyFont="1">
      <alignment/>
      <protection/>
    </xf>
    <xf numFmtId="0" fontId="19" fillId="0" borderId="0" xfId="53" applyFont="1" applyAlignment="1">
      <alignment horizontal="left"/>
      <protection/>
    </xf>
    <xf numFmtId="0" fontId="46" fillId="0" borderId="0" xfId="53" applyFont="1" applyFill="1">
      <alignment/>
      <protection/>
    </xf>
    <xf numFmtId="0" fontId="49" fillId="0" borderId="0" xfId="53" applyFont="1" applyFill="1">
      <alignment/>
      <protection/>
    </xf>
    <xf numFmtId="0" fontId="46" fillId="0" borderId="0" xfId="53" applyFont="1" applyFill="1" applyAlignment="1">
      <alignment/>
      <protection/>
    </xf>
    <xf numFmtId="0" fontId="49" fillId="0" borderId="0" xfId="53" applyFont="1" applyFill="1" applyAlignment="1">
      <alignment/>
      <protection/>
    </xf>
    <xf numFmtId="0" fontId="135" fillId="0" borderId="0" xfId="0" applyFont="1" applyAlignment="1">
      <alignment/>
    </xf>
    <xf numFmtId="0" fontId="136" fillId="0" borderId="0" xfId="0" applyFont="1" applyAlignment="1">
      <alignment/>
    </xf>
    <xf numFmtId="0" fontId="29" fillId="0" borderId="27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9" fillId="0" borderId="28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32" borderId="28" xfId="0" applyFont="1" applyFill="1" applyBorder="1" applyAlignment="1">
      <alignment horizontal="center" vertical="center" wrapText="1"/>
    </xf>
    <xf numFmtId="0" fontId="29" fillId="32" borderId="18" xfId="0" applyFont="1" applyFill="1" applyBorder="1" applyAlignment="1">
      <alignment horizontal="center" vertical="center" wrapText="1"/>
    </xf>
    <xf numFmtId="0" fontId="29" fillId="32" borderId="19" xfId="0" applyFont="1" applyFill="1" applyBorder="1" applyAlignment="1">
      <alignment horizontal="center" vertical="center" wrapText="1"/>
    </xf>
    <xf numFmtId="0" fontId="29" fillId="0" borderId="18" xfId="0" applyFont="1" applyBorder="1" applyAlignment="1">
      <alignment horizontal="center"/>
    </xf>
    <xf numFmtId="0" fontId="120" fillId="0" borderId="0" xfId="0" applyFont="1" applyFill="1" applyAlignment="1">
      <alignment/>
    </xf>
    <xf numFmtId="0" fontId="125" fillId="0" borderId="0" xfId="0" applyFont="1" applyBorder="1" applyAlignment="1">
      <alignment/>
    </xf>
    <xf numFmtId="2" fontId="137" fillId="0" borderId="14" xfId="0" applyNumberFormat="1" applyFont="1" applyBorder="1" applyAlignment="1">
      <alignment horizontal="center" vertical="center" wrapText="1"/>
    </xf>
    <xf numFmtId="2" fontId="137" fillId="0" borderId="0" xfId="0" applyNumberFormat="1" applyFont="1" applyFill="1" applyBorder="1" applyAlignment="1">
      <alignment horizontal="center" vertical="center" wrapText="1"/>
    </xf>
    <xf numFmtId="0" fontId="137" fillId="0" borderId="0" xfId="0" applyFont="1" applyAlignment="1">
      <alignment/>
    </xf>
    <xf numFmtId="0" fontId="138" fillId="0" borderId="0" xfId="0" applyFont="1" applyAlignment="1">
      <alignment/>
    </xf>
    <xf numFmtId="0" fontId="139" fillId="0" borderId="29" xfId="0" applyFont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Border="1" applyAlignment="1">
      <alignment/>
    </xf>
    <xf numFmtId="0" fontId="125" fillId="0" borderId="0" xfId="0" applyFont="1" applyBorder="1" applyAlignment="1">
      <alignment/>
    </xf>
    <xf numFmtId="0" fontId="127" fillId="0" borderId="0" xfId="0" applyFont="1" applyBorder="1" applyAlignment="1">
      <alignment/>
    </xf>
    <xf numFmtId="0" fontId="136" fillId="34" borderId="0" xfId="0" applyFont="1" applyFill="1" applyBorder="1" applyAlignment="1">
      <alignment/>
    </xf>
    <xf numFmtId="2" fontId="137" fillId="34" borderId="30" xfId="0" applyNumberFormat="1" applyFont="1" applyFill="1" applyBorder="1" applyAlignment="1">
      <alignment horizontal="center" wrapText="1"/>
    </xf>
    <xf numFmtId="2" fontId="137" fillId="34" borderId="31" xfId="0" applyNumberFormat="1" applyFont="1" applyFill="1" applyBorder="1" applyAlignment="1">
      <alignment horizontal="center" wrapText="1"/>
    </xf>
    <xf numFmtId="2" fontId="137" fillId="34" borderId="32" xfId="0" applyNumberFormat="1" applyFont="1" applyFill="1" applyBorder="1" applyAlignment="1">
      <alignment horizontal="center" wrapText="1"/>
    </xf>
    <xf numFmtId="2" fontId="19" fillId="35" borderId="18" xfId="0" applyNumberFormat="1" applyFont="1" applyFill="1" applyBorder="1" applyAlignment="1">
      <alignment horizontal="center"/>
    </xf>
    <xf numFmtId="0" fontId="19" fillId="0" borderId="14" xfId="0" applyFont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wrapText="1"/>
    </xf>
    <xf numFmtId="0" fontId="126" fillId="0" borderId="0" xfId="0" applyFont="1" applyAlignment="1">
      <alignment horizontal="left"/>
    </xf>
    <xf numFmtId="0" fontId="137" fillId="36" borderId="33" xfId="0" applyFont="1" applyFill="1" applyBorder="1" applyAlignment="1">
      <alignment horizontal="center" vertical="center" wrapText="1"/>
    </xf>
    <xf numFmtId="2" fontId="140" fillId="34" borderId="0" xfId="0" applyNumberFormat="1" applyFont="1" applyFill="1" applyBorder="1" applyAlignment="1">
      <alignment horizontal="center" wrapText="1"/>
    </xf>
    <xf numFmtId="2" fontId="140" fillId="34" borderId="34" xfId="0" applyNumberFormat="1" applyFont="1" applyFill="1" applyBorder="1" applyAlignment="1">
      <alignment horizontal="center" wrapText="1"/>
    </xf>
    <xf numFmtId="0" fontId="137" fillId="36" borderId="21" xfId="0" applyFont="1" applyFill="1" applyBorder="1" applyAlignment="1">
      <alignment horizontal="center" vertical="center" wrapText="1"/>
    </xf>
    <xf numFmtId="0" fontId="29" fillId="32" borderId="35" xfId="0" applyFont="1" applyFill="1" applyBorder="1" applyAlignment="1">
      <alignment horizontal="center" wrapText="1"/>
    </xf>
    <xf numFmtId="0" fontId="29" fillId="32" borderId="36" xfId="0" applyFont="1" applyFill="1" applyBorder="1" applyAlignment="1">
      <alignment horizontal="center" wrapText="1"/>
    </xf>
    <xf numFmtId="0" fontId="29" fillId="32" borderId="37" xfId="0" applyFont="1" applyFill="1" applyBorder="1" applyAlignment="1">
      <alignment horizontal="center" wrapText="1"/>
    </xf>
    <xf numFmtId="0" fontId="29" fillId="32" borderId="38" xfId="0" applyFont="1" applyFill="1" applyBorder="1" applyAlignment="1">
      <alignment horizontal="center" wrapText="1"/>
    </xf>
    <xf numFmtId="0" fontId="29" fillId="32" borderId="39" xfId="0" applyFont="1" applyFill="1" applyBorder="1" applyAlignment="1">
      <alignment horizontal="center" wrapText="1"/>
    </xf>
    <xf numFmtId="0" fontId="29" fillId="32" borderId="22" xfId="0" applyFont="1" applyFill="1" applyBorder="1" applyAlignment="1">
      <alignment horizontal="center" wrapText="1"/>
    </xf>
    <xf numFmtId="0" fontId="19" fillId="32" borderId="13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wrapText="1"/>
    </xf>
    <xf numFmtId="0" fontId="29" fillId="0" borderId="35" xfId="0" applyFont="1" applyFill="1" applyBorder="1" applyAlignment="1">
      <alignment horizontal="center" wrapText="1"/>
    </xf>
    <xf numFmtId="0" fontId="29" fillId="0" borderId="36" xfId="0" applyFont="1" applyFill="1" applyBorder="1" applyAlignment="1">
      <alignment horizontal="center" wrapText="1"/>
    </xf>
    <xf numFmtId="0" fontId="29" fillId="32" borderId="40" xfId="0" applyFont="1" applyFill="1" applyBorder="1" applyAlignment="1">
      <alignment horizont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34" borderId="22" xfId="0" applyFont="1" applyFill="1" applyBorder="1" applyAlignment="1">
      <alignment horizontal="center" wrapText="1"/>
    </xf>
    <xf numFmtId="0" fontId="19" fillId="34" borderId="13" xfId="0" applyFont="1" applyFill="1" applyBorder="1" applyAlignment="1">
      <alignment horizontal="center" vertical="center" wrapText="1"/>
    </xf>
    <xf numFmtId="2" fontId="29" fillId="0" borderId="19" xfId="0" applyNumberFormat="1" applyFont="1" applyBorder="1" applyAlignment="1">
      <alignment horizontal="center" wrapText="1"/>
    </xf>
    <xf numFmtId="0" fontId="19" fillId="32" borderId="37" xfId="0" applyFont="1" applyFill="1" applyBorder="1" applyAlignment="1">
      <alignment horizontal="center" wrapText="1"/>
    </xf>
    <xf numFmtId="0" fontId="19" fillId="32" borderId="38" xfId="0" applyFont="1" applyFill="1" applyBorder="1" applyAlignment="1">
      <alignment horizontal="center" wrapText="1"/>
    </xf>
    <xf numFmtId="0" fontId="19" fillId="32" borderId="39" xfId="0" applyFont="1" applyFill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2" fontId="29" fillId="0" borderId="0" xfId="0" applyNumberFormat="1" applyFont="1" applyBorder="1" applyAlignment="1">
      <alignment wrapText="1"/>
    </xf>
    <xf numFmtId="2" fontId="29" fillId="34" borderId="0" xfId="0" applyNumberFormat="1" applyFont="1" applyFill="1" applyBorder="1" applyAlignment="1">
      <alignment wrapText="1"/>
    </xf>
    <xf numFmtId="2" fontId="137" fillId="0" borderId="31" xfId="0" applyNumberFormat="1" applyFont="1" applyBorder="1" applyAlignment="1">
      <alignment horizontal="center" wrapText="1"/>
    </xf>
    <xf numFmtId="2" fontId="137" fillId="32" borderId="31" xfId="0" applyNumberFormat="1" applyFont="1" applyFill="1" applyBorder="1" applyAlignment="1">
      <alignment horizontal="center" wrapText="1"/>
    </xf>
    <xf numFmtId="2" fontId="137" fillId="0" borderId="33" xfId="0" applyNumberFormat="1" applyFont="1" applyBorder="1" applyAlignment="1">
      <alignment horizontal="center" wrapText="1"/>
    </xf>
    <xf numFmtId="0" fontId="33" fillId="33" borderId="15" xfId="0" applyFont="1" applyFill="1" applyBorder="1" applyAlignment="1">
      <alignment horizontal="center" wrapText="1"/>
    </xf>
    <xf numFmtId="2" fontId="140" fillId="0" borderId="41" xfId="0" applyNumberFormat="1" applyFont="1" applyBorder="1" applyAlignment="1">
      <alignment horizontal="center" wrapText="1"/>
    </xf>
    <xf numFmtId="2" fontId="140" fillId="0" borderId="21" xfId="0" applyNumberFormat="1" applyFont="1" applyBorder="1" applyAlignment="1">
      <alignment horizontal="center" wrapText="1"/>
    </xf>
    <xf numFmtId="2" fontId="140" fillId="0" borderId="41" xfId="0" applyNumberFormat="1" applyFont="1" applyBorder="1" applyAlignment="1">
      <alignment wrapText="1"/>
    </xf>
    <xf numFmtId="2" fontId="140" fillId="0" borderId="41" xfId="0" applyNumberFormat="1" applyFont="1" applyFill="1" applyBorder="1" applyAlignment="1">
      <alignment horizontal="center" wrapText="1"/>
    </xf>
    <xf numFmtId="2" fontId="140" fillId="0" borderId="21" xfId="0" applyNumberFormat="1" applyFont="1" applyBorder="1" applyAlignment="1">
      <alignment wrapText="1"/>
    </xf>
    <xf numFmtId="2" fontId="140" fillId="0" borderId="21" xfId="0" applyNumberFormat="1" applyFont="1" applyFill="1" applyBorder="1" applyAlignment="1">
      <alignment horizontal="center" wrapText="1"/>
    </xf>
    <xf numFmtId="0" fontId="29" fillId="0" borderId="30" xfId="0" applyFont="1" applyFill="1" applyBorder="1" applyAlignment="1">
      <alignment horizontal="center" wrapText="1"/>
    </xf>
    <xf numFmtId="0" fontId="19" fillId="0" borderId="18" xfId="0" applyFont="1" applyFill="1" applyBorder="1" applyAlignment="1">
      <alignment horizontal="center" wrapText="1"/>
    </xf>
    <xf numFmtId="0" fontId="29" fillId="32" borderId="42" xfId="0" applyFont="1" applyFill="1" applyBorder="1" applyAlignment="1">
      <alignment horizontal="center" vertical="center" wrapText="1"/>
    </xf>
    <xf numFmtId="2" fontId="29" fillId="32" borderId="33" xfId="0" applyNumberFormat="1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center" wrapText="1"/>
    </xf>
    <xf numFmtId="0" fontId="29" fillId="0" borderId="19" xfId="0" applyFont="1" applyBorder="1" applyAlignment="1">
      <alignment horizontal="center" wrapText="1"/>
    </xf>
    <xf numFmtId="0" fontId="19" fillId="33" borderId="19" xfId="0" applyFont="1" applyFill="1" applyBorder="1" applyAlignment="1">
      <alignment horizontal="center" wrapText="1"/>
    </xf>
    <xf numFmtId="0" fontId="19" fillId="33" borderId="21" xfId="0" applyFont="1" applyFill="1" applyBorder="1" applyAlignment="1">
      <alignment horizontal="center" wrapText="1"/>
    </xf>
    <xf numFmtId="0" fontId="19" fillId="33" borderId="32" xfId="0" applyFont="1" applyFill="1" applyBorder="1" applyAlignment="1">
      <alignment horizontal="center" wrapText="1"/>
    </xf>
    <xf numFmtId="0" fontId="33" fillId="33" borderId="20" xfId="0" applyFont="1" applyFill="1" applyBorder="1" applyAlignment="1">
      <alignment horizontal="center" wrapText="1"/>
    </xf>
    <xf numFmtId="0" fontId="19" fillId="33" borderId="20" xfId="0" applyFont="1" applyFill="1" applyBorder="1" applyAlignment="1">
      <alignment horizontal="center" wrapText="1"/>
    </xf>
    <xf numFmtId="0" fontId="19" fillId="33" borderId="43" xfId="0" applyFont="1" applyFill="1" applyBorder="1" applyAlignment="1">
      <alignment horizontal="center" wrapText="1"/>
    </xf>
    <xf numFmtId="0" fontId="33" fillId="33" borderId="44" xfId="0" applyFont="1" applyFill="1" applyBorder="1" applyAlignment="1">
      <alignment horizontal="center" wrapText="1"/>
    </xf>
    <xf numFmtId="0" fontId="19" fillId="33" borderId="13" xfId="0" applyFont="1" applyFill="1" applyBorder="1" applyAlignment="1">
      <alignment horizontal="center" wrapText="1"/>
    </xf>
    <xf numFmtId="2" fontId="137" fillId="0" borderId="45" xfId="0" applyNumberFormat="1" applyFont="1" applyBorder="1" applyAlignment="1">
      <alignment horizontal="center" wrapText="1"/>
    </xf>
    <xf numFmtId="2" fontId="140" fillId="0" borderId="46" xfId="0" applyNumberFormat="1" applyFont="1" applyBorder="1" applyAlignment="1">
      <alignment horizontal="center" wrapText="1"/>
    </xf>
    <xf numFmtId="0" fontId="137" fillId="36" borderId="43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right" vertical="center" wrapText="1"/>
    </xf>
    <xf numFmtId="0" fontId="29" fillId="0" borderId="17" xfId="0" applyNumberFormat="1" applyFont="1" applyBorder="1" applyAlignment="1">
      <alignment horizontal="center" vertical="center" wrapText="1"/>
    </xf>
    <xf numFmtId="0" fontId="19" fillId="0" borderId="17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horizontal="right" vertical="center" wrapText="1"/>
    </xf>
    <xf numFmtId="2" fontId="19" fillId="35" borderId="17" xfId="0" applyNumberFormat="1" applyFont="1" applyFill="1" applyBorder="1" applyAlignment="1">
      <alignment horizontal="center" vertical="center" wrapText="1"/>
    </xf>
    <xf numFmtId="2" fontId="29" fillId="35" borderId="17" xfId="0" applyNumberFormat="1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5" fillId="33" borderId="21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54" fillId="0" borderId="0" xfId="0" applyFont="1" applyAlignment="1">
      <alignment/>
    </xf>
    <xf numFmtId="0" fontId="137" fillId="36" borderId="19" xfId="0" applyFont="1" applyFill="1" applyBorder="1" applyAlignment="1">
      <alignment horizontal="center" wrapText="1"/>
    </xf>
    <xf numFmtId="0" fontId="137" fillId="36" borderId="21" xfId="0" applyFont="1" applyFill="1" applyBorder="1" applyAlignment="1">
      <alignment horizontal="center" wrapText="1"/>
    </xf>
    <xf numFmtId="0" fontId="140" fillId="34" borderId="14" xfId="0" applyFont="1" applyFill="1" applyBorder="1" applyAlignment="1">
      <alignment horizontal="center" wrapText="1"/>
    </xf>
    <xf numFmtId="0" fontId="140" fillId="34" borderId="17" xfId="0" applyFont="1" applyFill="1" applyBorder="1" applyAlignment="1">
      <alignment horizontal="center" wrapText="1"/>
    </xf>
    <xf numFmtId="2" fontId="137" fillId="34" borderId="14" xfId="0" applyNumberFormat="1" applyFont="1" applyFill="1" applyBorder="1" applyAlignment="1">
      <alignment horizontal="center" wrapText="1"/>
    </xf>
    <xf numFmtId="2" fontId="25" fillId="35" borderId="17" xfId="0" applyNumberFormat="1" applyFont="1" applyFill="1" applyBorder="1" applyAlignment="1">
      <alignment horizontal="center" wrapText="1"/>
    </xf>
    <xf numFmtId="2" fontId="25" fillId="35" borderId="45" xfId="0" applyNumberFormat="1" applyFont="1" applyFill="1" applyBorder="1" applyAlignment="1">
      <alignment horizontal="center" wrapText="1"/>
    </xf>
    <xf numFmtId="0" fontId="26" fillId="34" borderId="46" xfId="0" applyFont="1" applyFill="1" applyBorder="1" applyAlignment="1">
      <alignment horizontal="center" wrapText="1"/>
    </xf>
    <xf numFmtId="0" fontId="26" fillId="34" borderId="41" xfId="0" applyFont="1" applyFill="1" applyBorder="1" applyAlignment="1">
      <alignment horizontal="center" wrapText="1"/>
    </xf>
    <xf numFmtId="0" fontId="26" fillId="0" borderId="33" xfId="0" applyFont="1" applyBorder="1" applyAlignment="1">
      <alignment horizontal="center" wrapText="1"/>
    </xf>
    <xf numFmtId="2" fontId="25" fillId="35" borderId="19" xfId="0" applyNumberFormat="1" applyFont="1" applyFill="1" applyBorder="1" applyAlignment="1">
      <alignment horizontal="center" wrapText="1"/>
    </xf>
    <xf numFmtId="0" fontId="26" fillId="34" borderId="19" xfId="0" applyFont="1" applyFill="1" applyBorder="1" applyAlignment="1">
      <alignment horizontal="center" wrapText="1"/>
    </xf>
    <xf numFmtId="2" fontId="137" fillId="34" borderId="17" xfId="0" applyNumberFormat="1" applyFont="1" applyFill="1" applyBorder="1" applyAlignment="1">
      <alignment horizontal="center" wrapText="1"/>
    </xf>
    <xf numFmtId="0" fontId="141" fillId="0" borderId="17" xfId="0" applyFont="1" applyBorder="1" applyAlignment="1">
      <alignment horizontal="center" vertical="center"/>
    </xf>
    <xf numFmtId="2" fontId="141" fillId="0" borderId="14" xfId="0" applyNumberFormat="1" applyFont="1" applyBorder="1" applyAlignment="1">
      <alignment horizontal="center" vertical="center"/>
    </xf>
    <xf numFmtId="0" fontId="135" fillId="0" borderId="17" xfId="0" applyFont="1" applyBorder="1" applyAlignment="1">
      <alignment horizontal="center" vertical="center"/>
    </xf>
    <xf numFmtId="2" fontId="135" fillId="0" borderId="14" xfId="0" applyNumberFormat="1" applyFont="1" applyBorder="1" applyAlignment="1">
      <alignment horizontal="center" vertical="center"/>
    </xf>
    <xf numFmtId="0" fontId="39" fillId="0" borderId="14" xfId="0" applyFont="1" applyBorder="1" applyAlignment="1">
      <alignment horizontal="center"/>
    </xf>
    <xf numFmtId="0" fontId="55" fillId="0" borderId="16" xfId="0" applyFont="1" applyBorder="1" applyAlignment="1">
      <alignment vertical="center"/>
    </xf>
    <xf numFmtId="0" fontId="56" fillId="0" borderId="16" xfId="0" applyFont="1" applyBorder="1" applyAlignment="1">
      <alignment vertical="center"/>
    </xf>
    <xf numFmtId="0" fontId="55" fillId="0" borderId="14" xfId="0" applyFont="1" applyBorder="1" applyAlignment="1">
      <alignment vertical="center"/>
    </xf>
    <xf numFmtId="0" fontId="56" fillId="0" borderId="17" xfId="0" applyFont="1" applyBorder="1" applyAlignment="1">
      <alignment vertical="center"/>
    </xf>
    <xf numFmtId="0" fontId="22" fillId="33" borderId="14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/>
    </xf>
    <xf numFmtId="0" fontId="23" fillId="0" borderId="0" xfId="0" applyFont="1" applyBorder="1" applyAlignment="1">
      <alignment/>
    </xf>
    <xf numFmtId="2" fontId="142" fillId="32" borderId="34" xfId="0" applyNumberFormat="1" applyFont="1" applyFill="1" applyBorder="1" applyAlignment="1">
      <alignment horizontal="center" vertical="center" wrapText="1"/>
    </xf>
    <xf numFmtId="2" fontId="142" fillId="32" borderId="41" xfId="0" applyNumberFormat="1" applyFont="1" applyFill="1" applyBorder="1" applyAlignment="1">
      <alignment horizontal="center" vertical="center" wrapText="1"/>
    </xf>
    <xf numFmtId="2" fontId="142" fillId="32" borderId="41" xfId="0" applyNumberFormat="1" applyFont="1" applyFill="1" applyBorder="1" applyAlignment="1">
      <alignment horizontal="center" vertical="center"/>
    </xf>
    <xf numFmtId="2" fontId="142" fillId="32" borderId="21" xfId="0" applyNumberFormat="1" applyFont="1" applyFill="1" applyBorder="1" applyAlignment="1">
      <alignment horizontal="center" vertical="center"/>
    </xf>
    <xf numFmtId="2" fontId="142" fillId="32" borderId="34" xfId="0" applyNumberFormat="1" applyFont="1" applyFill="1" applyBorder="1" applyAlignment="1">
      <alignment horizontal="center" vertical="center"/>
    </xf>
    <xf numFmtId="2" fontId="142" fillId="32" borderId="34" xfId="0" applyNumberFormat="1" applyFont="1" applyFill="1" applyBorder="1" applyAlignment="1">
      <alignment horizontal="center"/>
    </xf>
    <xf numFmtId="2" fontId="142" fillId="32" borderId="41" xfId="0" applyNumberFormat="1" applyFont="1" applyFill="1" applyBorder="1" applyAlignment="1">
      <alignment horizontal="center"/>
    </xf>
    <xf numFmtId="2" fontId="142" fillId="32" borderId="21" xfId="0" applyNumberFormat="1" applyFont="1" applyFill="1" applyBorder="1" applyAlignment="1">
      <alignment horizontal="center"/>
    </xf>
    <xf numFmtId="2" fontId="142" fillId="32" borderId="21" xfId="0" applyNumberFormat="1" applyFont="1" applyFill="1" applyBorder="1" applyAlignment="1">
      <alignment horizontal="center" wrapText="1"/>
    </xf>
    <xf numFmtId="2" fontId="142" fillId="0" borderId="21" xfId="0" applyNumberFormat="1" applyFont="1" applyFill="1" applyBorder="1" applyAlignment="1">
      <alignment horizontal="center"/>
    </xf>
    <xf numFmtId="2" fontId="142" fillId="0" borderId="41" xfId="0" applyNumberFormat="1" applyFont="1" applyBorder="1" applyAlignment="1">
      <alignment horizontal="center"/>
    </xf>
    <xf numFmtId="2" fontId="142" fillId="34" borderId="41" xfId="0" applyNumberFormat="1" applyFont="1" applyFill="1" applyBorder="1" applyAlignment="1">
      <alignment horizontal="center"/>
    </xf>
    <xf numFmtId="2" fontId="142" fillId="0" borderId="21" xfId="0" applyNumberFormat="1" applyFont="1" applyBorder="1" applyAlignment="1">
      <alignment horizontal="center"/>
    </xf>
    <xf numFmtId="2" fontId="57" fillId="0" borderId="22" xfId="0" applyNumberFormat="1" applyFont="1" applyFill="1" applyBorder="1" applyAlignment="1">
      <alignment horizontal="center" vertical="center"/>
    </xf>
    <xf numFmtId="2" fontId="143" fillId="0" borderId="0" xfId="0" applyNumberFormat="1" applyFont="1" applyAlignment="1">
      <alignment/>
    </xf>
    <xf numFmtId="2" fontId="58" fillId="0" borderId="0" xfId="0" applyNumberFormat="1" applyFont="1" applyAlignment="1">
      <alignment/>
    </xf>
    <xf numFmtId="2" fontId="17" fillId="0" borderId="18" xfId="0" applyNumberFormat="1" applyFont="1" applyFill="1" applyBorder="1" applyAlignment="1">
      <alignment horizontal="center" vertical="center"/>
    </xf>
    <xf numFmtId="2" fontId="17" fillId="0" borderId="14" xfId="0" applyNumberFormat="1" applyFont="1" applyFill="1" applyBorder="1" applyAlignment="1">
      <alignment horizontal="center" vertical="center"/>
    </xf>
    <xf numFmtId="2" fontId="17" fillId="0" borderId="19" xfId="0" applyNumberFormat="1" applyFont="1" applyFill="1" applyBorder="1" applyAlignment="1">
      <alignment horizontal="center" vertical="center"/>
    </xf>
    <xf numFmtId="2" fontId="17" fillId="32" borderId="19" xfId="0" applyNumberFormat="1" applyFont="1" applyFill="1" applyBorder="1" applyAlignment="1">
      <alignment horizontal="center" vertical="center"/>
    </xf>
    <xf numFmtId="2" fontId="17" fillId="0" borderId="18" xfId="0" applyNumberFormat="1" applyFont="1" applyFill="1" applyBorder="1" applyAlignment="1">
      <alignment horizontal="center"/>
    </xf>
    <xf numFmtId="2" fontId="17" fillId="0" borderId="14" xfId="0" applyNumberFormat="1" applyFont="1" applyFill="1" applyBorder="1" applyAlignment="1">
      <alignment horizontal="center"/>
    </xf>
    <xf numFmtId="2" fontId="17" fillId="0" borderId="19" xfId="0" applyNumberFormat="1" applyFont="1" applyFill="1" applyBorder="1" applyAlignment="1">
      <alignment horizontal="center"/>
    </xf>
    <xf numFmtId="2" fontId="17" fillId="0" borderId="18" xfId="0" applyNumberFormat="1" applyFont="1" applyFill="1" applyBorder="1" applyAlignment="1">
      <alignment horizontal="center" vertical="top"/>
    </xf>
    <xf numFmtId="2" fontId="18" fillId="0" borderId="32" xfId="0" applyNumberFormat="1" applyFont="1" applyFill="1" applyBorder="1" applyAlignment="1">
      <alignment horizontal="center" vertical="center"/>
    </xf>
    <xf numFmtId="2" fontId="17" fillId="0" borderId="20" xfId="0" applyNumberFormat="1" applyFont="1" applyFill="1" applyBorder="1" applyAlignment="1">
      <alignment horizontal="center" vertical="top"/>
    </xf>
    <xf numFmtId="0" fontId="143" fillId="0" borderId="0" xfId="0" applyFont="1" applyAlignment="1">
      <alignment/>
    </xf>
    <xf numFmtId="0" fontId="58" fillId="0" borderId="0" xfId="0" applyFont="1" applyAlignment="1">
      <alignment/>
    </xf>
    <xf numFmtId="2" fontId="26" fillId="0" borderId="47" xfId="0" applyNumberFormat="1" applyFont="1" applyBorder="1" applyAlignment="1">
      <alignment horizontal="center"/>
    </xf>
    <xf numFmtId="2" fontId="26" fillId="0" borderId="44" xfId="0" applyNumberFormat="1" applyFont="1" applyBorder="1" applyAlignment="1">
      <alignment horizontal="center"/>
    </xf>
    <xf numFmtId="2" fontId="26" fillId="0" borderId="48" xfId="0" applyNumberFormat="1" applyFont="1" applyBorder="1" applyAlignment="1">
      <alignment horizontal="center"/>
    </xf>
    <xf numFmtId="2" fontId="26" fillId="0" borderId="49" xfId="0" applyNumberFormat="1" applyFont="1" applyBorder="1" applyAlignment="1">
      <alignment horizontal="center"/>
    </xf>
    <xf numFmtId="2" fontId="57" fillId="0" borderId="13" xfId="0" applyNumberFormat="1" applyFont="1" applyBorder="1" applyAlignment="1">
      <alignment horizontal="center" vertical="center" wrapText="1"/>
    </xf>
    <xf numFmtId="2" fontId="57" fillId="0" borderId="39" xfId="0" applyNumberFormat="1" applyFont="1" applyBorder="1" applyAlignment="1">
      <alignment horizontal="center" vertical="center" wrapText="1"/>
    </xf>
    <xf numFmtId="2" fontId="137" fillId="32" borderId="21" xfId="0" applyNumberFormat="1" applyFont="1" applyFill="1" applyBorder="1" applyAlignment="1">
      <alignment horizontal="center" vertical="center" wrapText="1"/>
    </xf>
    <xf numFmtId="0" fontId="142" fillId="0" borderId="41" xfId="0" applyFont="1" applyFill="1" applyBorder="1" applyAlignment="1">
      <alignment horizontal="center"/>
    </xf>
    <xf numFmtId="0" fontId="142" fillId="0" borderId="21" xfId="0" applyFont="1" applyFill="1" applyBorder="1" applyAlignment="1">
      <alignment horizontal="center"/>
    </xf>
    <xf numFmtId="2" fontId="137" fillId="32" borderId="34" xfId="0" applyNumberFormat="1" applyFont="1" applyFill="1" applyBorder="1" applyAlignment="1">
      <alignment horizontal="center" vertical="center" wrapText="1"/>
    </xf>
    <xf numFmtId="2" fontId="137" fillId="32" borderId="41" xfId="0" applyNumberFormat="1" applyFont="1" applyFill="1" applyBorder="1" applyAlignment="1">
      <alignment horizontal="center" vertical="center" wrapText="1"/>
    </xf>
    <xf numFmtId="2" fontId="137" fillId="32" borderId="43" xfId="0" applyNumberFormat="1" applyFont="1" applyFill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44" fillId="0" borderId="29" xfId="0" applyFont="1" applyBorder="1" applyAlignment="1">
      <alignment horizontal="center"/>
    </xf>
    <xf numFmtId="2" fontId="26" fillId="32" borderId="45" xfId="0" applyNumberFormat="1" applyFont="1" applyFill="1" applyBorder="1" applyAlignment="1">
      <alignment horizontal="center" vertical="center" wrapText="1"/>
    </xf>
    <xf numFmtId="2" fontId="142" fillId="32" borderId="46" xfId="0" applyNumberFormat="1" applyFont="1" applyFill="1" applyBorder="1" applyAlignment="1">
      <alignment horizontal="center" vertical="center" wrapText="1"/>
    </xf>
    <xf numFmtId="0" fontId="137" fillId="36" borderId="37" xfId="0" applyFont="1" applyFill="1" applyBorder="1" applyAlignment="1">
      <alignment horizontal="center"/>
    </xf>
    <xf numFmtId="2" fontId="29" fillId="32" borderId="45" xfId="0" applyNumberFormat="1" applyFont="1" applyFill="1" applyBorder="1" applyAlignment="1">
      <alignment horizontal="center" vertical="center" wrapText="1"/>
    </xf>
    <xf numFmtId="2" fontId="137" fillId="32" borderId="46" xfId="0" applyNumberFormat="1" applyFont="1" applyFill="1" applyBorder="1" applyAlignment="1">
      <alignment horizontal="center" vertical="center" wrapText="1"/>
    </xf>
    <xf numFmtId="2" fontId="137" fillId="0" borderId="17" xfId="0" applyNumberFormat="1" applyFont="1" applyBorder="1" applyAlignment="1">
      <alignment horizontal="center" vertical="center" wrapText="1"/>
    </xf>
    <xf numFmtId="0" fontId="137" fillId="36" borderId="13" xfId="0" applyFont="1" applyFill="1" applyBorder="1" applyAlignment="1">
      <alignment horizontal="center" vertical="center" wrapText="1"/>
    </xf>
    <xf numFmtId="0" fontId="29" fillId="34" borderId="0" xfId="0" applyFont="1" applyFill="1" applyAlignment="1">
      <alignment/>
    </xf>
    <xf numFmtId="2" fontId="130" fillId="0" borderId="0" xfId="0" applyNumberFormat="1" applyFont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19" fillId="33" borderId="50" xfId="0" applyFont="1" applyFill="1" applyBorder="1" applyAlignment="1">
      <alignment horizontal="center" wrapText="1"/>
    </xf>
    <xf numFmtId="0" fontId="19" fillId="33" borderId="51" xfId="0" applyFont="1" applyFill="1" applyBorder="1" applyAlignment="1">
      <alignment wrapText="1"/>
    </xf>
    <xf numFmtId="0" fontId="48" fillId="33" borderId="52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22" fillId="0" borderId="15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0" fontId="16" fillId="0" borderId="0" xfId="42" applyFont="1" applyFill="1" applyBorder="1" applyAlignment="1" applyProtection="1">
      <alignment horizontal="center" vertical="center"/>
      <protection/>
    </xf>
    <xf numFmtId="0" fontId="137" fillId="36" borderId="34" xfId="0" applyFont="1" applyFill="1" applyBorder="1" applyAlignment="1">
      <alignment horizontal="center" vertical="center" wrapText="1"/>
    </xf>
    <xf numFmtId="0" fontId="25" fillId="33" borderId="22" xfId="0" applyFont="1" applyFill="1" applyBorder="1" applyAlignment="1">
      <alignment horizontal="center" wrapText="1"/>
    </xf>
    <xf numFmtId="2" fontId="132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20" fillId="34" borderId="0" xfId="0" applyFont="1" applyFill="1" applyAlignment="1">
      <alignment/>
    </xf>
    <xf numFmtId="0" fontId="0" fillId="0" borderId="0" xfId="0" applyAlignment="1">
      <alignment/>
    </xf>
    <xf numFmtId="0" fontId="137" fillId="36" borderId="10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19" fillId="34" borderId="33" xfId="0" applyFont="1" applyFill="1" applyBorder="1" applyAlignment="1">
      <alignment horizontal="center" vertical="center" wrapText="1"/>
    </xf>
    <xf numFmtId="0" fontId="19" fillId="34" borderId="21" xfId="0" applyFont="1" applyFill="1" applyBorder="1" applyAlignment="1">
      <alignment horizontal="center" vertical="center" wrapText="1"/>
    </xf>
    <xf numFmtId="2" fontId="29" fillId="32" borderId="30" xfId="0" applyNumberFormat="1" applyFont="1" applyFill="1" applyBorder="1" applyAlignment="1">
      <alignment horizontal="center" wrapText="1"/>
    </xf>
    <xf numFmtId="2" fontId="29" fillId="0" borderId="30" xfId="0" applyNumberFormat="1" applyFont="1" applyBorder="1" applyAlignment="1">
      <alignment horizontal="center" wrapText="1"/>
    </xf>
    <xf numFmtId="2" fontId="29" fillId="0" borderId="27" xfId="0" applyNumberFormat="1" applyFont="1" applyBorder="1" applyAlignment="1">
      <alignment horizontal="center" wrapText="1"/>
    </xf>
    <xf numFmtId="2" fontId="29" fillId="0" borderId="53" xfId="0" applyNumberFormat="1" applyFont="1" applyBorder="1" applyAlignment="1">
      <alignment horizontal="center" wrapText="1"/>
    </xf>
    <xf numFmtId="2" fontId="29" fillId="32" borderId="53" xfId="0" applyNumberFormat="1" applyFont="1" applyFill="1" applyBorder="1" applyAlignment="1">
      <alignment horizontal="center" wrapText="1"/>
    </xf>
    <xf numFmtId="0" fontId="19" fillId="34" borderId="32" xfId="0" applyFont="1" applyFill="1" applyBorder="1" applyAlignment="1">
      <alignment horizontal="center" wrapText="1"/>
    </xf>
    <xf numFmtId="0" fontId="19" fillId="34" borderId="33" xfId="0" applyFont="1" applyFill="1" applyBorder="1" applyAlignment="1">
      <alignment horizontal="center" wrapText="1"/>
    </xf>
    <xf numFmtId="0" fontId="0" fillId="0" borderId="54" xfId="0" applyBorder="1" applyAlignment="1">
      <alignment/>
    </xf>
    <xf numFmtId="0" fontId="19" fillId="34" borderId="0" xfId="0" applyFont="1" applyFill="1" applyBorder="1" applyAlignment="1">
      <alignment horizontal="right"/>
    </xf>
    <xf numFmtId="0" fontId="21" fillId="34" borderId="0" xfId="0" applyFont="1" applyFill="1" applyBorder="1" applyAlignment="1">
      <alignment horizontal="center" vertical="center"/>
    </xf>
    <xf numFmtId="0" fontId="25" fillId="34" borderId="0" xfId="0" applyFont="1" applyFill="1" applyAlignment="1">
      <alignment horizontal="right"/>
    </xf>
    <xf numFmtId="0" fontId="22" fillId="34" borderId="0" xfId="0" applyFont="1" applyFill="1" applyAlignment="1">
      <alignment/>
    </xf>
    <xf numFmtId="2" fontId="22" fillId="0" borderId="0" xfId="0" applyNumberFormat="1" applyFont="1" applyBorder="1" applyAlignment="1">
      <alignment horizontal="center" vertical="center"/>
    </xf>
    <xf numFmtId="0" fontId="39" fillId="0" borderId="0" xfId="0" applyFont="1" applyAlignment="1">
      <alignment/>
    </xf>
    <xf numFmtId="0" fontId="22" fillId="34" borderId="21" xfId="0" applyFont="1" applyFill="1" applyBorder="1" applyAlignment="1">
      <alignment horizontal="center" vertical="center" wrapText="1"/>
    </xf>
    <xf numFmtId="2" fontId="0" fillId="0" borderId="17" xfId="0" applyNumberFormat="1" applyFont="1" applyBorder="1" applyAlignment="1">
      <alignment horizontal="center"/>
    </xf>
    <xf numFmtId="2" fontId="22" fillId="35" borderId="14" xfId="0" applyNumberFormat="1" applyFont="1" applyFill="1" applyBorder="1" applyAlignment="1">
      <alignment horizontal="center" vertical="center"/>
    </xf>
    <xf numFmtId="0" fontId="135" fillId="36" borderId="33" xfId="0" applyFont="1" applyFill="1" applyBorder="1" applyAlignment="1">
      <alignment horizontal="center" vertical="center" wrapText="1"/>
    </xf>
    <xf numFmtId="0" fontId="135" fillId="36" borderId="21" xfId="0" applyFont="1" applyFill="1" applyBorder="1" applyAlignment="1">
      <alignment horizontal="center" vertical="center" wrapText="1"/>
    </xf>
    <xf numFmtId="0" fontId="137" fillId="36" borderId="44" xfId="0" applyFont="1" applyFill="1" applyBorder="1" applyAlignment="1">
      <alignment horizontal="center" wrapText="1"/>
    </xf>
    <xf numFmtId="2" fontId="29" fillId="34" borderId="45" xfId="0" applyNumberFormat="1" applyFont="1" applyFill="1" applyBorder="1" applyAlignment="1">
      <alignment horizontal="center" wrapText="1"/>
    </xf>
    <xf numFmtId="0" fontId="45" fillId="0" borderId="0" xfId="0" applyFont="1" applyAlignment="1">
      <alignment/>
    </xf>
    <xf numFmtId="2" fontId="140" fillId="0" borderId="55" xfId="0" applyNumberFormat="1" applyFont="1" applyBorder="1" applyAlignment="1">
      <alignment horizontal="center" wrapText="1"/>
    </xf>
    <xf numFmtId="0" fontId="19" fillId="32" borderId="14" xfId="0" applyFont="1" applyFill="1" applyBorder="1" applyAlignment="1">
      <alignment horizontal="center" vertical="center"/>
    </xf>
    <xf numFmtId="0" fontId="19" fillId="32" borderId="1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wrapText="1"/>
    </xf>
    <xf numFmtId="0" fontId="25" fillId="33" borderId="18" xfId="0" applyFont="1" applyFill="1" applyBorder="1" applyAlignment="1">
      <alignment horizontal="center" wrapText="1"/>
    </xf>
    <xf numFmtId="0" fontId="25" fillId="33" borderId="34" xfId="0" applyFont="1" applyFill="1" applyBorder="1" applyAlignment="1">
      <alignment horizontal="center" wrapText="1"/>
    </xf>
    <xf numFmtId="3" fontId="137" fillId="32" borderId="31" xfId="0" applyNumberFormat="1" applyFont="1" applyFill="1" applyBorder="1" applyAlignment="1">
      <alignment horizontal="center" wrapText="1"/>
    </xf>
    <xf numFmtId="3" fontId="137" fillId="32" borderId="14" xfId="0" applyNumberFormat="1" applyFont="1" applyFill="1" applyBorder="1" applyAlignment="1">
      <alignment horizontal="center" wrapText="1"/>
    </xf>
    <xf numFmtId="3" fontId="137" fillId="32" borderId="41" xfId="0" applyNumberFormat="1" applyFont="1" applyFill="1" applyBorder="1" applyAlignment="1">
      <alignment horizontal="center" wrapText="1"/>
    </xf>
    <xf numFmtId="3" fontId="137" fillId="32" borderId="33" xfId="0" applyNumberFormat="1" applyFont="1" applyFill="1" applyBorder="1" applyAlignment="1">
      <alignment horizontal="center" wrapText="1"/>
    </xf>
    <xf numFmtId="3" fontId="137" fillId="32" borderId="19" xfId="0" applyNumberFormat="1" applyFont="1" applyFill="1" applyBorder="1" applyAlignment="1">
      <alignment horizontal="center" wrapText="1"/>
    </xf>
    <xf numFmtId="3" fontId="137" fillId="32" borderId="21" xfId="0" applyNumberFormat="1" applyFont="1" applyFill="1" applyBorder="1" applyAlignment="1">
      <alignment horizontal="center" wrapText="1"/>
    </xf>
    <xf numFmtId="0" fontId="136" fillId="36" borderId="30" xfId="0" applyFont="1" applyFill="1" applyBorder="1" applyAlignment="1">
      <alignment horizontal="center" vertical="center"/>
    </xf>
    <xf numFmtId="0" fontId="137" fillId="36" borderId="18" xfId="0" applyFont="1" applyFill="1" applyBorder="1" applyAlignment="1">
      <alignment horizontal="center" vertical="center" wrapText="1"/>
    </xf>
    <xf numFmtId="2" fontId="0" fillId="0" borderId="33" xfId="0" applyNumberFormat="1" applyBorder="1" applyAlignment="1">
      <alignment horizontal="center" vertical="center"/>
    </xf>
    <xf numFmtId="2" fontId="29" fillId="34" borderId="19" xfId="0" applyNumberFormat="1" applyFont="1" applyFill="1" applyBorder="1" applyAlignment="1">
      <alignment horizontal="center" vertical="center" wrapText="1"/>
    </xf>
    <xf numFmtId="2" fontId="0" fillId="34" borderId="21" xfId="0" applyNumberFormat="1" applyFill="1" applyBorder="1" applyAlignment="1">
      <alignment horizontal="center" vertical="center"/>
    </xf>
    <xf numFmtId="0" fontId="135" fillId="36" borderId="44" xfId="0" applyFont="1" applyFill="1" applyBorder="1" applyAlignment="1">
      <alignment horizontal="center" wrapText="1"/>
    </xf>
    <xf numFmtId="0" fontId="137" fillId="34" borderId="34" xfId="0" applyFont="1" applyFill="1" applyBorder="1" applyAlignment="1">
      <alignment horizontal="center" wrapText="1"/>
    </xf>
    <xf numFmtId="0" fontId="137" fillId="34" borderId="41" xfId="0" applyFont="1" applyFill="1" applyBorder="1" applyAlignment="1">
      <alignment horizontal="center" wrapText="1"/>
    </xf>
    <xf numFmtId="0" fontId="137" fillId="34" borderId="21" xfId="0" applyFont="1" applyFill="1" applyBorder="1" applyAlignment="1">
      <alignment horizontal="center" wrapText="1"/>
    </xf>
    <xf numFmtId="0" fontId="33" fillId="33" borderId="33" xfId="0" applyFont="1" applyFill="1" applyBorder="1" applyAlignment="1">
      <alignment horizontal="center" wrapText="1"/>
    </xf>
    <xf numFmtId="0" fontId="25" fillId="33" borderId="33" xfId="0" applyFont="1" applyFill="1" applyBorder="1" applyAlignment="1">
      <alignment horizontal="center" vertical="center" wrapText="1"/>
    </xf>
    <xf numFmtId="2" fontId="25" fillId="35" borderId="21" xfId="0" applyNumberFormat="1" applyFont="1" applyFill="1" applyBorder="1" applyAlignment="1">
      <alignment horizontal="center" wrapText="1"/>
    </xf>
    <xf numFmtId="2" fontId="29" fillId="0" borderId="45" xfId="0" applyNumberFormat="1" applyFont="1" applyBorder="1" applyAlignment="1">
      <alignment horizontal="center" wrapText="1"/>
    </xf>
    <xf numFmtId="0" fontId="19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56" xfId="0" applyFont="1" applyFill="1" applyBorder="1" applyAlignment="1">
      <alignment/>
    </xf>
    <xf numFmtId="2" fontId="25" fillId="35" borderId="34" xfId="0" applyNumberFormat="1" applyFont="1" applyFill="1" applyBorder="1" applyAlignment="1">
      <alignment horizontal="center" vertical="center" wrapText="1"/>
    </xf>
    <xf numFmtId="2" fontId="17" fillId="35" borderId="34" xfId="0" applyNumberFormat="1" applyFont="1" applyFill="1" applyBorder="1" applyAlignment="1">
      <alignment horizontal="center" vertical="center" wrapText="1"/>
    </xf>
    <xf numFmtId="2" fontId="19" fillId="35" borderId="31" xfId="0" applyNumberFormat="1" applyFont="1" applyFill="1" applyBorder="1" applyAlignment="1">
      <alignment horizontal="center" vertical="center" wrapText="1"/>
    </xf>
    <xf numFmtId="2" fontId="19" fillId="35" borderId="14" xfId="0" applyNumberFormat="1" applyFont="1" applyFill="1" applyBorder="1" applyAlignment="1">
      <alignment horizontal="center" vertical="center"/>
    </xf>
    <xf numFmtId="2" fontId="19" fillId="35" borderId="41" xfId="0" applyNumberFormat="1" applyFont="1" applyFill="1" applyBorder="1" applyAlignment="1">
      <alignment horizontal="center" vertical="center"/>
    </xf>
    <xf numFmtId="2" fontId="19" fillId="35" borderId="33" xfId="0" applyNumberFormat="1" applyFont="1" applyFill="1" applyBorder="1" applyAlignment="1">
      <alignment horizontal="center" vertical="center" wrapText="1"/>
    </xf>
    <xf numFmtId="2" fontId="19" fillId="35" borderId="19" xfId="0" applyNumberFormat="1" applyFont="1" applyFill="1" applyBorder="1" applyAlignment="1">
      <alignment horizontal="center" vertical="center"/>
    </xf>
    <xf numFmtId="2" fontId="19" fillId="35" borderId="21" xfId="0" applyNumberFormat="1" applyFont="1" applyFill="1" applyBorder="1" applyAlignment="1">
      <alignment horizontal="center" vertical="center"/>
    </xf>
    <xf numFmtId="0" fontId="126" fillId="0" borderId="0" xfId="0" applyFont="1" applyAlignment="1">
      <alignment horizontal="left"/>
    </xf>
    <xf numFmtId="2" fontId="26" fillId="32" borderId="57" xfId="0" applyNumberFormat="1" applyFont="1" applyFill="1" applyBorder="1" applyAlignment="1">
      <alignment horizontal="center" vertical="center" wrapText="1"/>
    </xf>
    <xf numFmtId="2" fontId="29" fillId="34" borderId="30" xfId="0" applyNumberFormat="1" applyFont="1" applyFill="1" applyBorder="1" applyAlignment="1">
      <alignment horizontal="center" vertical="center" wrapText="1"/>
    </xf>
    <xf numFmtId="2" fontId="29" fillId="34" borderId="42" xfId="0" applyNumberFormat="1" applyFont="1" applyFill="1" applyBorder="1" applyAlignment="1">
      <alignment horizontal="center" vertical="center" wrapText="1"/>
    </xf>
    <xf numFmtId="0" fontId="137" fillId="36" borderId="44" xfId="0" applyFont="1" applyFill="1" applyBorder="1" applyAlignment="1">
      <alignment horizontal="center" vertical="center" wrapText="1"/>
    </xf>
    <xf numFmtId="2" fontId="29" fillId="32" borderId="57" xfId="0" applyNumberFormat="1" applyFont="1" applyFill="1" applyBorder="1" applyAlignment="1">
      <alignment horizontal="center" vertical="center" wrapText="1"/>
    </xf>
    <xf numFmtId="2" fontId="29" fillId="32" borderId="0" xfId="0" applyNumberFormat="1" applyFont="1" applyFill="1" applyBorder="1" applyAlignment="1">
      <alignment horizontal="center" wrapText="1"/>
    </xf>
    <xf numFmtId="2" fontId="137" fillId="34" borderId="44" xfId="0" applyNumberFormat="1" applyFont="1" applyFill="1" applyBorder="1" applyAlignment="1">
      <alignment horizontal="center" wrapText="1"/>
    </xf>
    <xf numFmtId="0" fontId="25" fillId="34" borderId="12" xfId="0" applyFont="1" applyFill="1" applyBorder="1" applyAlignment="1">
      <alignment wrapText="1"/>
    </xf>
    <xf numFmtId="2" fontId="140" fillId="34" borderId="58" xfId="0" applyNumberFormat="1" applyFont="1" applyFill="1" applyBorder="1" applyAlignment="1">
      <alignment horizontal="center" wrapText="1"/>
    </xf>
    <xf numFmtId="2" fontId="137" fillId="34" borderId="37" xfId="0" applyNumberFormat="1" applyFont="1" applyFill="1" applyBorder="1" applyAlignment="1">
      <alignment horizontal="center" wrapText="1"/>
    </xf>
    <xf numFmtId="2" fontId="137" fillId="34" borderId="38" xfId="0" applyNumberFormat="1" applyFont="1" applyFill="1" applyBorder="1" applyAlignment="1">
      <alignment horizontal="center" wrapText="1"/>
    </xf>
    <xf numFmtId="2" fontId="137" fillId="34" borderId="39" xfId="0" applyNumberFormat="1" applyFont="1" applyFill="1" applyBorder="1" applyAlignment="1">
      <alignment horizontal="center" wrapText="1"/>
    </xf>
    <xf numFmtId="2" fontId="137" fillId="34" borderId="59" xfId="0" applyNumberFormat="1" applyFont="1" applyFill="1" applyBorder="1" applyAlignment="1">
      <alignment horizontal="center" wrapText="1"/>
    </xf>
    <xf numFmtId="2" fontId="137" fillId="34" borderId="60" xfId="0" applyNumberFormat="1" applyFont="1" applyFill="1" applyBorder="1" applyAlignment="1">
      <alignment horizontal="center" wrapText="1"/>
    </xf>
    <xf numFmtId="2" fontId="137" fillId="34" borderId="13" xfId="0" applyNumberFormat="1" applyFont="1" applyFill="1" applyBorder="1" applyAlignment="1">
      <alignment horizontal="center" wrapText="1"/>
    </xf>
    <xf numFmtId="0" fontId="19" fillId="34" borderId="24" xfId="0" applyFont="1" applyFill="1" applyBorder="1" applyAlignment="1">
      <alignment horizontal="center" wrapText="1"/>
    </xf>
    <xf numFmtId="0" fontId="137" fillId="36" borderId="48" xfId="0" applyFont="1" applyFill="1" applyBorder="1" applyAlignment="1">
      <alignment horizontal="center" vertical="center" wrapText="1"/>
    </xf>
    <xf numFmtId="2" fontId="29" fillId="34" borderId="23" xfId="0" applyNumberFormat="1" applyFont="1" applyFill="1" applyBorder="1" applyAlignment="1">
      <alignment horizontal="center" wrapText="1"/>
    </xf>
    <xf numFmtId="2" fontId="137" fillId="0" borderId="61" xfId="0" applyNumberFormat="1" applyFont="1" applyBorder="1" applyAlignment="1">
      <alignment horizontal="center" wrapText="1"/>
    </xf>
    <xf numFmtId="2" fontId="137" fillId="32" borderId="61" xfId="0" applyNumberFormat="1" applyFont="1" applyFill="1" applyBorder="1" applyAlignment="1">
      <alignment horizontal="center" wrapText="1"/>
    </xf>
    <xf numFmtId="2" fontId="137" fillId="32" borderId="44" xfId="0" applyNumberFormat="1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212" fontId="19" fillId="0" borderId="18" xfId="0" applyNumberFormat="1" applyFont="1" applyFill="1" applyBorder="1" applyAlignment="1">
      <alignment horizontal="center" wrapText="1"/>
    </xf>
    <xf numFmtId="212" fontId="19" fillId="0" borderId="14" xfId="0" applyNumberFormat="1" applyFont="1" applyFill="1" applyBorder="1" applyAlignment="1">
      <alignment horizontal="center" wrapText="1"/>
    </xf>
    <xf numFmtId="212" fontId="19" fillId="0" borderId="19" xfId="0" applyNumberFormat="1" applyFont="1" applyFill="1" applyBorder="1" applyAlignment="1">
      <alignment horizontal="center" wrapText="1"/>
    </xf>
    <xf numFmtId="2" fontId="140" fillId="34" borderId="47" xfId="0" applyNumberFormat="1" applyFont="1" applyFill="1" applyBorder="1" applyAlignment="1">
      <alignment horizontal="center" wrapText="1"/>
    </xf>
    <xf numFmtId="0" fontId="140" fillId="34" borderId="61" xfId="0" applyFont="1" applyFill="1" applyBorder="1" applyAlignment="1">
      <alignment horizontal="center" wrapText="1"/>
    </xf>
    <xf numFmtId="0" fontId="140" fillId="34" borderId="44" xfId="0" applyFont="1" applyFill="1" applyBorder="1" applyAlignment="1">
      <alignment horizontal="center" wrapText="1"/>
    </xf>
    <xf numFmtId="2" fontId="26" fillId="32" borderId="53" xfId="0" applyNumberFormat="1" applyFont="1" applyFill="1" applyBorder="1" applyAlignment="1">
      <alignment horizontal="center" vertical="center" wrapText="1"/>
    </xf>
    <xf numFmtId="2" fontId="26" fillId="32" borderId="56" xfId="0" applyNumberFormat="1" applyFont="1" applyFill="1" applyBorder="1" applyAlignment="1">
      <alignment horizontal="center" vertical="center" wrapText="1"/>
    </xf>
    <xf numFmtId="2" fontId="26" fillId="32" borderId="62" xfId="0" applyNumberFormat="1" applyFont="1" applyFill="1" applyBorder="1" applyAlignment="1">
      <alignment horizontal="center" vertical="center" wrapText="1"/>
    </xf>
    <xf numFmtId="2" fontId="142" fillId="32" borderId="50" xfId="0" applyNumberFormat="1" applyFont="1" applyFill="1" applyBorder="1" applyAlignment="1">
      <alignment horizontal="center"/>
    </xf>
    <xf numFmtId="2" fontId="26" fillId="32" borderId="30" xfId="0" applyNumberFormat="1" applyFont="1" applyFill="1" applyBorder="1" applyAlignment="1">
      <alignment horizontal="center" vertical="center" wrapText="1"/>
    </xf>
    <xf numFmtId="2" fontId="26" fillId="32" borderId="63" xfId="0" applyNumberFormat="1" applyFont="1" applyFill="1" applyBorder="1" applyAlignment="1">
      <alignment horizontal="center" vertical="center" wrapText="1"/>
    </xf>
    <xf numFmtId="2" fontId="17" fillId="35" borderId="43" xfId="0" applyNumberFormat="1" applyFont="1" applyFill="1" applyBorder="1" applyAlignment="1">
      <alignment horizontal="center" vertical="center" wrapText="1"/>
    </xf>
    <xf numFmtId="2" fontId="142" fillId="32" borderId="50" xfId="0" applyNumberFormat="1" applyFont="1" applyFill="1" applyBorder="1" applyAlignment="1">
      <alignment horizontal="center" vertical="center" wrapText="1"/>
    </xf>
    <xf numFmtId="2" fontId="29" fillId="32" borderId="63" xfId="0" applyNumberFormat="1" applyFont="1" applyFill="1" applyBorder="1" applyAlignment="1">
      <alignment horizontal="center" vertical="center" wrapText="1"/>
    </xf>
    <xf numFmtId="2" fontId="29" fillId="32" borderId="53" xfId="0" applyNumberFormat="1" applyFont="1" applyFill="1" applyBorder="1" applyAlignment="1">
      <alignment horizontal="center" vertical="center" wrapText="1"/>
    </xf>
    <xf numFmtId="2" fontId="29" fillId="32" borderId="56" xfId="0" applyNumberFormat="1" applyFont="1" applyFill="1" applyBorder="1" applyAlignment="1">
      <alignment horizontal="center" vertical="center" wrapText="1"/>
    </xf>
    <xf numFmtId="2" fontId="29" fillId="32" borderId="32" xfId="0" applyNumberFormat="1" applyFont="1" applyFill="1" applyBorder="1" applyAlignment="1">
      <alignment horizontal="center" vertical="center" wrapText="1"/>
    </xf>
    <xf numFmtId="2" fontId="29" fillId="32" borderId="64" xfId="0" applyNumberFormat="1" applyFont="1" applyFill="1" applyBorder="1" applyAlignment="1">
      <alignment horizontal="center" vertical="center" wrapText="1"/>
    </xf>
    <xf numFmtId="2" fontId="29" fillId="32" borderId="62" xfId="0" applyNumberFormat="1" applyFont="1" applyFill="1" applyBorder="1" applyAlignment="1">
      <alignment horizontal="center" vertical="center" wrapText="1"/>
    </xf>
    <xf numFmtId="2" fontId="29" fillId="32" borderId="0" xfId="0" applyNumberFormat="1" applyFont="1" applyFill="1" applyBorder="1" applyAlignment="1">
      <alignment horizontal="center" vertical="center" wrapText="1"/>
    </xf>
    <xf numFmtId="2" fontId="137" fillId="32" borderId="50" xfId="0" applyNumberFormat="1" applyFont="1" applyFill="1" applyBorder="1" applyAlignment="1">
      <alignment horizontal="center" vertical="center" wrapText="1"/>
    </xf>
    <xf numFmtId="0" fontId="142" fillId="0" borderId="46" xfId="0" applyFont="1" applyFill="1" applyBorder="1" applyAlignment="1">
      <alignment horizontal="center"/>
    </xf>
    <xf numFmtId="0" fontId="0" fillId="0" borderId="0" xfId="0" applyBorder="1" applyAlignment="1">
      <alignment/>
    </xf>
    <xf numFmtId="2" fontId="137" fillId="0" borderId="46" xfId="0" applyNumberFormat="1" applyFont="1" applyFill="1" applyBorder="1" applyAlignment="1">
      <alignment horizontal="center" vertical="center" wrapText="1"/>
    </xf>
    <xf numFmtId="2" fontId="137" fillId="34" borderId="41" xfId="0" applyNumberFormat="1" applyFont="1" applyFill="1" applyBorder="1" applyAlignment="1">
      <alignment horizontal="center" vertical="center" wrapText="1"/>
    </xf>
    <xf numFmtId="0" fontId="140" fillId="34" borderId="64" xfId="0" applyFont="1" applyFill="1" applyBorder="1" applyAlignment="1">
      <alignment horizontal="center" vertical="center" wrapText="1"/>
    </xf>
    <xf numFmtId="0" fontId="19" fillId="34" borderId="32" xfId="0" applyFont="1" applyFill="1" applyBorder="1" applyAlignment="1">
      <alignment horizontal="center" vertical="center" wrapText="1"/>
    </xf>
    <xf numFmtId="2" fontId="29" fillId="32" borderId="32" xfId="0" applyNumberFormat="1" applyFont="1" applyFill="1" applyBorder="1" applyAlignment="1">
      <alignment horizontal="center" wrapText="1"/>
    </xf>
    <xf numFmtId="2" fontId="140" fillId="34" borderId="43" xfId="0" applyNumberFormat="1" applyFont="1" applyFill="1" applyBorder="1" applyAlignment="1">
      <alignment horizontal="center" wrapText="1"/>
    </xf>
    <xf numFmtId="2" fontId="29" fillId="32" borderId="16" xfId="0" applyNumberFormat="1" applyFont="1" applyFill="1" applyBorder="1" applyAlignment="1">
      <alignment horizontal="center" wrapText="1"/>
    </xf>
    <xf numFmtId="2" fontId="29" fillId="34" borderId="17" xfId="0" applyNumberFormat="1" applyFont="1" applyFill="1" applyBorder="1" applyAlignment="1">
      <alignment horizontal="center" vertical="center" wrapText="1"/>
    </xf>
    <xf numFmtId="2" fontId="29" fillId="32" borderId="58" xfId="0" applyNumberFormat="1" applyFont="1" applyFill="1" applyBorder="1" applyAlignment="1">
      <alignment horizontal="center" vertical="center" wrapText="1"/>
    </xf>
    <xf numFmtId="2" fontId="29" fillId="32" borderId="65" xfId="0" applyNumberFormat="1" applyFont="1" applyFill="1" applyBorder="1" applyAlignment="1">
      <alignment horizontal="center" vertical="center" wrapText="1"/>
    </xf>
    <xf numFmtId="2" fontId="29" fillId="32" borderId="66" xfId="0" applyNumberFormat="1" applyFont="1" applyFill="1" applyBorder="1" applyAlignment="1">
      <alignment horizontal="center" vertical="center" wrapText="1"/>
    </xf>
    <xf numFmtId="2" fontId="29" fillId="32" borderId="29" xfId="0" applyNumberFormat="1" applyFont="1" applyFill="1" applyBorder="1" applyAlignment="1">
      <alignment horizontal="center" vertical="center" wrapText="1"/>
    </xf>
    <xf numFmtId="2" fontId="137" fillId="34" borderId="47" xfId="0" applyNumberFormat="1" applyFont="1" applyFill="1" applyBorder="1" applyAlignment="1">
      <alignment horizontal="center" wrapText="1"/>
    </xf>
    <xf numFmtId="2" fontId="137" fillId="34" borderId="61" xfId="0" applyNumberFormat="1" applyFont="1" applyFill="1" applyBorder="1" applyAlignment="1">
      <alignment horizontal="center" wrapText="1"/>
    </xf>
    <xf numFmtId="2" fontId="140" fillId="34" borderId="29" xfId="0" applyNumberFormat="1" applyFont="1" applyFill="1" applyBorder="1" applyAlignment="1">
      <alignment horizontal="center" wrapText="1"/>
    </xf>
    <xf numFmtId="2" fontId="137" fillId="34" borderId="49" xfId="0" applyNumberFormat="1" applyFont="1" applyFill="1" applyBorder="1" applyAlignment="1">
      <alignment horizontal="center" wrapText="1"/>
    </xf>
    <xf numFmtId="2" fontId="140" fillId="34" borderId="55" xfId="0" applyNumberFormat="1" applyFont="1" applyFill="1" applyBorder="1" applyAlignment="1">
      <alignment horizontal="center" wrapText="1"/>
    </xf>
    <xf numFmtId="2" fontId="19" fillId="35" borderId="32" xfId="0" applyNumberFormat="1" applyFont="1" applyFill="1" applyBorder="1" applyAlignment="1">
      <alignment horizontal="center"/>
    </xf>
    <xf numFmtId="2" fontId="19" fillId="35" borderId="43" xfId="0" applyNumberFormat="1" applyFont="1" applyFill="1" applyBorder="1" applyAlignment="1">
      <alignment horizontal="center"/>
    </xf>
    <xf numFmtId="2" fontId="19" fillId="35" borderId="30" xfId="0" applyNumberFormat="1" applyFont="1" applyFill="1" applyBorder="1" applyAlignment="1">
      <alignment horizontal="center"/>
    </xf>
    <xf numFmtId="2" fontId="19" fillId="35" borderId="34" xfId="0" applyNumberFormat="1" applyFont="1" applyFill="1" applyBorder="1" applyAlignment="1">
      <alignment horizontal="center"/>
    </xf>
    <xf numFmtId="2" fontId="29" fillId="34" borderId="25" xfId="0" applyNumberFormat="1" applyFont="1" applyFill="1" applyBorder="1" applyAlignment="1">
      <alignment horizontal="center" wrapText="1"/>
    </xf>
    <xf numFmtId="2" fontId="19" fillId="35" borderId="67" xfId="0" applyNumberFormat="1" applyFont="1" applyFill="1" applyBorder="1" applyAlignment="1">
      <alignment horizontal="center"/>
    </xf>
    <xf numFmtId="2" fontId="19" fillId="35" borderId="41" xfId="0" applyNumberFormat="1" applyFont="1" applyFill="1" applyBorder="1" applyAlignment="1">
      <alignment horizontal="center"/>
    </xf>
    <xf numFmtId="2" fontId="19" fillId="35" borderId="46" xfId="0" applyNumberFormat="1" applyFont="1" applyFill="1" applyBorder="1" applyAlignment="1">
      <alignment horizontal="center"/>
    </xf>
    <xf numFmtId="2" fontId="29" fillId="32" borderId="68" xfId="0" applyNumberFormat="1" applyFont="1" applyFill="1" applyBorder="1" applyAlignment="1">
      <alignment horizontal="center" wrapText="1"/>
    </xf>
    <xf numFmtId="2" fontId="137" fillId="34" borderId="42" xfId="0" applyNumberFormat="1" applyFont="1" applyFill="1" applyBorder="1" applyAlignment="1">
      <alignment horizontal="center" wrapText="1"/>
    </xf>
    <xf numFmtId="2" fontId="140" fillId="34" borderId="67" xfId="0" applyNumberFormat="1" applyFont="1" applyFill="1" applyBorder="1" applyAlignment="1">
      <alignment horizontal="center" wrapText="1"/>
    </xf>
    <xf numFmtId="2" fontId="140" fillId="34" borderId="65" xfId="0" applyNumberFormat="1" applyFont="1" applyFill="1" applyBorder="1" applyAlignment="1">
      <alignment horizontal="center" wrapText="1"/>
    </xf>
    <xf numFmtId="2" fontId="29" fillId="32" borderId="11" xfId="0" applyNumberFormat="1" applyFont="1" applyFill="1" applyBorder="1" applyAlignment="1">
      <alignment horizontal="center" vertical="center" wrapText="1"/>
    </xf>
    <xf numFmtId="2" fontId="137" fillId="34" borderId="10" xfId="0" applyNumberFormat="1" applyFont="1" applyFill="1" applyBorder="1" applyAlignment="1">
      <alignment horizontal="center" wrapText="1"/>
    </xf>
    <xf numFmtId="2" fontId="140" fillId="34" borderId="11" xfId="0" applyNumberFormat="1" applyFont="1" applyFill="1" applyBorder="1" applyAlignment="1">
      <alignment horizontal="center" wrapText="1"/>
    </xf>
    <xf numFmtId="0" fontId="140" fillId="34" borderId="33" xfId="0" applyFont="1" applyFill="1" applyBorder="1" applyAlignment="1">
      <alignment horizontal="center" vertical="center" wrapText="1"/>
    </xf>
    <xf numFmtId="0" fontId="140" fillId="34" borderId="21" xfId="0" applyFont="1" applyFill="1" applyBorder="1" applyAlignment="1">
      <alignment horizontal="center" vertical="center" wrapText="1"/>
    </xf>
    <xf numFmtId="2" fontId="29" fillId="32" borderId="52" xfId="0" applyNumberFormat="1" applyFont="1" applyFill="1" applyBorder="1" applyAlignment="1">
      <alignment horizontal="center" wrapText="1"/>
    </xf>
    <xf numFmtId="2" fontId="29" fillId="34" borderId="31" xfId="0" applyNumberFormat="1" applyFont="1" applyFill="1" applyBorder="1" applyAlignment="1">
      <alignment horizontal="center" vertical="center" wrapText="1"/>
    </xf>
    <xf numFmtId="2" fontId="29" fillId="32" borderId="69" xfId="0" applyNumberFormat="1" applyFont="1" applyFill="1" applyBorder="1" applyAlignment="1">
      <alignment horizontal="center" vertical="center" wrapText="1"/>
    </xf>
    <xf numFmtId="2" fontId="29" fillId="34" borderId="32" xfId="0" applyNumberFormat="1" applyFont="1" applyFill="1" applyBorder="1" applyAlignment="1">
      <alignment horizontal="center" vertical="center" wrapText="1"/>
    </xf>
    <xf numFmtId="2" fontId="29" fillId="32" borderId="70" xfId="0" applyNumberFormat="1" applyFont="1" applyFill="1" applyBorder="1" applyAlignment="1">
      <alignment horizontal="center" wrapText="1"/>
    </xf>
    <xf numFmtId="2" fontId="29" fillId="34" borderId="33" xfId="0" applyNumberFormat="1" applyFont="1" applyFill="1" applyBorder="1" applyAlignment="1">
      <alignment horizontal="center" vertical="center" wrapText="1"/>
    </xf>
    <xf numFmtId="2" fontId="29" fillId="34" borderId="68" xfId="0" applyNumberFormat="1" applyFont="1" applyFill="1" applyBorder="1" applyAlignment="1">
      <alignment horizontal="center" vertical="center" wrapText="1"/>
    </xf>
    <xf numFmtId="2" fontId="29" fillId="34" borderId="45" xfId="0" applyNumberFormat="1" applyFont="1" applyFill="1" applyBorder="1" applyAlignment="1">
      <alignment horizontal="center" vertical="center" wrapText="1"/>
    </xf>
    <xf numFmtId="2" fontId="29" fillId="32" borderId="26" xfId="0" applyNumberFormat="1" applyFont="1" applyFill="1" applyBorder="1" applyAlignment="1">
      <alignment horizontal="center" wrapText="1"/>
    </xf>
    <xf numFmtId="2" fontId="29" fillId="34" borderId="53" xfId="0" applyNumberFormat="1" applyFont="1" applyFill="1" applyBorder="1" applyAlignment="1">
      <alignment horizontal="center" vertical="center" wrapText="1"/>
    </xf>
    <xf numFmtId="0" fontId="19" fillId="34" borderId="21" xfId="0" applyFont="1" applyFill="1" applyBorder="1" applyAlignment="1">
      <alignment horizontal="center" wrapText="1"/>
    </xf>
    <xf numFmtId="0" fontId="140" fillId="34" borderId="33" xfId="0" applyFont="1" applyFill="1" applyBorder="1" applyAlignment="1">
      <alignment horizontal="center" wrapText="1"/>
    </xf>
    <xf numFmtId="0" fontId="140" fillId="34" borderId="21" xfId="0" applyFont="1" applyFill="1" applyBorder="1" applyAlignment="1">
      <alignment horizontal="center" wrapText="1"/>
    </xf>
    <xf numFmtId="2" fontId="137" fillId="0" borderId="30" xfId="0" applyNumberFormat="1" applyFont="1" applyFill="1" applyBorder="1" applyAlignment="1">
      <alignment horizontal="center" wrapText="1"/>
    </xf>
    <xf numFmtId="2" fontId="140" fillId="0" borderId="34" xfId="0" applyNumberFormat="1" applyFont="1" applyFill="1" applyBorder="1" applyAlignment="1">
      <alignment horizontal="center" wrapText="1"/>
    </xf>
    <xf numFmtId="2" fontId="29" fillId="34" borderId="58" xfId="0" applyNumberFormat="1" applyFont="1" applyFill="1" applyBorder="1" applyAlignment="1">
      <alignment horizontal="center" wrapText="1"/>
    </xf>
    <xf numFmtId="2" fontId="29" fillId="34" borderId="65" xfId="0" applyNumberFormat="1" applyFont="1" applyFill="1" applyBorder="1" applyAlignment="1">
      <alignment horizontal="center" wrapText="1"/>
    </xf>
    <xf numFmtId="2" fontId="29" fillId="34" borderId="66" xfId="0" applyNumberFormat="1" applyFont="1" applyFill="1" applyBorder="1" applyAlignment="1">
      <alignment horizontal="center" wrapText="1"/>
    </xf>
    <xf numFmtId="0" fontId="140" fillId="34" borderId="32" xfId="0" applyFont="1" applyFill="1" applyBorder="1" applyAlignment="1">
      <alignment horizontal="center" wrapText="1"/>
    </xf>
    <xf numFmtId="0" fontId="140" fillId="34" borderId="43" xfId="0" applyFont="1" applyFill="1" applyBorder="1" applyAlignment="1">
      <alignment horizontal="center" wrapText="1"/>
    </xf>
    <xf numFmtId="2" fontId="29" fillId="34" borderId="34" xfId="0" applyNumberFormat="1" applyFont="1" applyFill="1" applyBorder="1" applyAlignment="1">
      <alignment horizontal="center" wrapText="1"/>
    </xf>
    <xf numFmtId="2" fontId="29" fillId="34" borderId="43" xfId="0" applyNumberFormat="1" applyFont="1" applyFill="1" applyBorder="1" applyAlignment="1">
      <alignment horizontal="center" wrapText="1"/>
    </xf>
    <xf numFmtId="0" fontId="140" fillId="34" borderId="22" xfId="0" applyFont="1" applyFill="1" applyBorder="1" applyAlignment="1">
      <alignment vertical="center" wrapText="1"/>
    </xf>
    <xf numFmtId="0" fontId="140" fillId="34" borderId="29" xfId="0" applyFont="1" applyFill="1" applyBorder="1" applyAlignment="1">
      <alignment vertical="center" wrapText="1"/>
    </xf>
    <xf numFmtId="0" fontId="145" fillId="34" borderId="21" xfId="0" applyFont="1" applyFill="1" applyBorder="1" applyAlignment="1">
      <alignment horizontal="center" vertical="center" wrapText="1"/>
    </xf>
    <xf numFmtId="0" fontId="25" fillId="34" borderId="32" xfId="0" applyFont="1" applyFill="1" applyBorder="1" applyAlignment="1">
      <alignment horizontal="center" vertical="center" wrapText="1"/>
    </xf>
    <xf numFmtId="0" fontId="25" fillId="34" borderId="43" xfId="0" applyFont="1" applyFill="1" applyBorder="1" applyAlignment="1">
      <alignment horizontal="center" vertical="center" wrapText="1"/>
    </xf>
    <xf numFmtId="2" fontId="29" fillId="0" borderId="46" xfId="0" applyNumberFormat="1" applyFont="1" applyBorder="1" applyAlignment="1">
      <alignment horizontal="center" vertical="center" wrapText="1"/>
    </xf>
    <xf numFmtId="2" fontId="137" fillId="0" borderId="71" xfId="0" applyNumberFormat="1" applyFont="1" applyBorder="1" applyAlignment="1">
      <alignment horizontal="center" vertical="center" wrapText="1"/>
    </xf>
    <xf numFmtId="2" fontId="140" fillId="0" borderId="46" xfId="0" applyNumberFormat="1" applyFont="1" applyBorder="1" applyAlignment="1">
      <alignment horizontal="center" vertical="center" wrapText="1"/>
    </xf>
    <xf numFmtId="2" fontId="29" fillId="0" borderId="43" xfId="0" applyNumberFormat="1" applyFont="1" applyBorder="1" applyAlignment="1">
      <alignment horizontal="center" vertical="center" wrapText="1"/>
    </xf>
    <xf numFmtId="2" fontId="137" fillId="0" borderId="48" xfId="0" applyNumberFormat="1" applyFont="1" applyBorder="1" applyAlignment="1">
      <alignment horizontal="center" vertical="center" wrapText="1"/>
    </xf>
    <xf numFmtId="2" fontId="140" fillId="0" borderId="43" xfId="0" applyNumberFormat="1" applyFont="1" applyBorder="1" applyAlignment="1">
      <alignment horizontal="center" vertical="center" wrapText="1"/>
    </xf>
    <xf numFmtId="2" fontId="29" fillId="0" borderId="50" xfId="0" applyNumberFormat="1" applyFont="1" applyBorder="1" applyAlignment="1">
      <alignment horizontal="center" vertical="center" wrapText="1"/>
    </xf>
    <xf numFmtId="2" fontId="137" fillId="0" borderId="72" xfId="0" applyNumberFormat="1" applyFont="1" applyBorder="1" applyAlignment="1">
      <alignment horizontal="center" vertical="center" wrapText="1"/>
    </xf>
    <xf numFmtId="2" fontId="140" fillId="0" borderId="50" xfId="0" applyNumberFormat="1" applyFont="1" applyBorder="1" applyAlignment="1">
      <alignment horizontal="center" vertical="center" wrapText="1"/>
    </xf>
    <xf numFmtId="2" fontId="29" fillId="0" borderId="55" xfId="0" applyNumberFormat="1" applyFont="1" applyBorder="1" applyAlignment="1">
      <alignment horizontal="center" vertical="center" wrapText="1"/>
    </xf>
    <xf numFmtId="2" fontId="137" fillId="0" borderId="49" xfId="0" applyNumberFormat="1" applyFont="1" applyBorder="1" applyAlignment="1">
      <alignment horizontal="center" vertical="center" wrapText="1"/>
    </xf>
    <xf numFmtId="2" fontId="140" fillId="0" borderId="55" xfId="0" applyNumberFormat="1" applyFont="1" applyBorder="1" applyAlignment="1">
      <alignment horizontal="center" vertical="center" wrapText="1"/>
    </xf>
    <xf numFmtId="0" fontId="145" fillId="34" borderId="44" xfId="0" applyFont="1" applyFill="1" applyBorder="1" applyAlignment="1">
      <alignment horizontal="center" vertical="center" wrapText="1"/>
    </xf>
    <xf numFmtId="2" fontId="29" fillId="0" borderId="48" xfId="0" applyNumberFormat="1" applyFont="1" applyBorder="1" applyAlignment="1">
      <alignment horizontal="center" vertical="center" wrapText="1"/>
    </xf>
    <xf numFmtId="2" fontId="29" fillId="0" borderId="71" xfId="0" applyNumberFormat="1" applyFont="1" applyBorder="1" applyAlignment="1">
      <alignment horizontal="center" vertical="center" wrapText="1"/>
    </xf>
    <xf numFmtId="2" fontId="29" fillId="0" borderId="72" xfId="0" applyNumberFormat="1" applyFont="1" applyBorder="1" applyAlignment="1">
      <alignment horizontal="center" vertical="center" wrapText="1"/>
    </xf>
    <xf numFmtId="2" fontId="29" fillId="0" borderId="49" xfId="0" applyNumberFormat="1" applyFont="1" applyBorder="1" applyAlignment="1">
      <alignment horizontal="center" vertical="center" wrapText="1"/>
    </xf>
    <xf numFmtId="2" fontId="29" fillId="0" borderId="67" xfId="0" applyNumberFormat="1" applyFont="1" applyBorder="1" applyAlignment="1">
      <alignment horizontal="center" vertical="center" wrapText="1"/>
    </xf>
    <xf numFmtId="2" fontId="29" fillId="0" borderId="34" xfId="0" applyNumberFormat="1" applyFont="1" applyBorder="1" applyAlignment="1">
      <alignment horizontal="center" wrapText="1"/>
    </xf>
    <xf numFmtId="2" fontId="29" fillId="0" borderId="31" xfId="0" applyNumberFormat="1" applyFont="1" applyBorder="1" applyAlignment="1">
      <alignment horizontal="center" wrapText="1"/>
    </xf>
    <xf numFmtId="2" fontId="29" fillId="0" borderId="41" xfId="0" applyNumberFormat="1" applyFont="1" applyBorder="1" applyAlignment="1">
      <alignment horizontal="center" wrapText="1"/>
    </xf>
    <xf numFmtId="2" fontId="29" fillId="0" borderId="33" xfId="0" applyNumberFormat="1" applyFont="1" applyBorder="1" applyAlignment="1">
      <alignment horizontal="center" wrapText="1"/>
    </xf>
    <xf numFmtId="2" fontId="29" fillId="0" borderId="21" xfId="0" applyNumberFormat="1" applyFont="1" applyBorder="1" applyAlignment="1">
      <alignment horizontal="center" wrapText="1"/>
    </xf>
    <xf numFmtId="2" fontId="29" fillId="0" borderId="37" xfId="0" applyNumberFormat="1" applyFont="1" applyBorder="1" applyAlignment="1">
      <alignment horizontal="center" wrapText="1"/>
    </xf>
    <xf numFmtId="2" fontId="29" fillId="0" borderId="59" xfId="0" applyNumberFormat="1" applyFont="1" applyBorder="1" applyAlignment="1">
      <alignment horizontal="center" wrapText="1"/>
    </xf>
    <xf numFmtId="2" fontId="29" fillId="0" borderId="73" xfId="0" applyNumberFormat="1" applyFont="1" applyBorder="1" applyAlignment="1">
      <alignment horizontal="center" wrapText="1"/>
    </xf>
    <xf numFmtId="0" fontId="141" fillId="34" borderId="32" xfId="0" applyFont="1" applyFill="1" applyBorder="1" applyAlignment="1">
      <alignment horizontal="center" wrapText="1"/>
    </xf>
    <xf numFmtId="0" fontId="141" fillId="34" borderId="43" xfId="0" applyFont="1" applyFill="1" applyBorder="1" applyAlignment="1">
      <alignment horizontal="center" wrapText="1"/>
    </xf>
    <xf numFmtId="0" fontId="39" fillId="34" borderId="32" xfId="0" applyFont="1" applyFill="1" applyBorder="1" applyAlignment="1">
      <alignment horizontal="center" wrapText="1"/>
    </xf>
    <xf numFmtId="0" fontId="39" fillId="34" borderId="25" xfId="0" applyFont="1" applyFill="1" applyBorder="1" applyAlignment="1">
      <alignment horizontal="center" wrapText="1"/>
    </xf>
    <xf numFmtId="0" fontId="140" fillId="34" borderId="19" xfId="0" applyFont="1" applyFill="1" applyBorder="1" applyAlignment="1">
      <alignment horizontal="center" wrapText="1"/>
    </xf>
    <xf numFmtId="2" fontId="29" fillId="0" borderId="30" xfId="0" applyNumberFormat="1" applyFont="1" applyBorder="1" applyAlignment="1">
      <alignment horizontal="center" vertical="center"/>
    </xf>
    <xf numFmtId="2" fontId="29" fillId="0" borderId="34" xfId="0" applyNumberFormat="1" applyFont="1" applyBorder="1" applyAlignment="1">
      <alignment horizontal="center" vertical="center"/>
    </xf>
    <xf numFmtId="2" fontId="29" fillId="0" borderId="45" xfId="0" applyNumberFormat="1" applyFont="1" applyBorder="1" applyAlignment="1">
      <alignment horizontal="center" vertical="center"/>
    </xf>
    <xf numFmtId="2" fontId="29" fillId="0" borderId="41" xfId="0" applyNumberFormat="1" applyFont="1" applyBorder="1" applyAlignment="1">
      <alignment horizontal="center" vertical="center"/>
    </xf>
    <xf numFmtId="2" fontId="29" fillId="0" borderId="33" xfId="0" applyNumberFormat="1" applyFont="1" applyBorder="1" applyAlignment="1">
      <alignment horizontal="center" vertical="center"/>
    </xf>
    <xf numFmtId="2" fontId="29" fillId="0" borderId="21" xfId="0" applyNumberFormat="1" applyFont="1" applyBorder="1" applyAlignment="1">
      <alignment horizontal="center" vertical="center"/>
    </xf>
    <xf numFmtId="2" fontId="29" fillId="0" borderId="46" xfId="0" applyNumberFormat="1" applyFont="1" applyBorder="1" applyAlignment="1">
      <alignment horizontal="center" vertical="center"/>
    </xf>
    <xf numFmtId="2" fontId="29" fillId="0" borderId="55" xfId="0" applyNumberFormat="1" applyFont="1" applyBorder="1" applyAlignment="1">
      <alignment horizontal="center" vertical="center"/>
    </xf>
    <xf numFmtId="0" fontId="137" fillId="36" borderId="33" xfId="0" applyFont="1" applyFill="1" applyBorder="1" applyAlignment="1">
      <alignment horizontal="center" wrapText="1"/>
    </xf>
    <xf numFmtId="0" fontId="137" fillId="34" borderId="45" xfId="0" applyFont="1" applyFill="1" applyBorder="1" applyAlignment="1">
      <alignment horizontal="center" wrapText="1"/>
    </xf>
    <xf numFmtId="0" fontId="140" fillId="34" borderId="46" xfId="0" applyFont="1" applyFill="1" applyBorder="1" applyAlignment="1">
      <alignment horizontal="center" wrapText="1"/>
    </xf>
    <xf numFmtId="0" fontId="137" fillId="34" borderId="31" xfId="0" applyFont="1" applyFill="1" applyBorder="1" applyAlignment="1">
      <alignment horizontal="center" wrapText="1"/>
    </xf>
    <xf numFmtId="0" fontId="140" fillId="34" borderId="41" xfId="0" applyFont="1" applyFill="1" applyBorder="1" applyAlignment="1">
      <alignment horizontal="center" wrapText="1"/>
    </xf>
    <xf numFmtId="0" fontId="137" fillId="34" borderId="19" xfId="0" applyFont="1" applyFill="1" applyBorder="1" applyAlignment="1">
      <alignment horizontal="center" wrapText="1"/>
    </xf>
    <xf numFmtId="2" fontId="137" fillId="34" borderId="21" xfId="0" applyNumberFormat="1" applyFont="1" applyFill="1" applyBorder="1" applyAlignment="1">
      <alignment horizontal="center" wrapText="1"/>
    </xf>
    <xf numFmtId="2" fontId="137" fillId="0" borderId="71" xfId="0" applyNumberFormat="1" applyFont="1" applyBorder="1" applyAlignment="1">
      <alignment horizontal="center" wrapText="1"/>
    </xf>
    <xf numFmtId="2" fontId="137" fillId="0" borderId="44" xfId="0" applyNumberFormat="1" applyFont="1" applyBorder="1" applyAlignment="1">
      <alignment horizontal="center" wrapText="1"/>
    </xf>
    <xf numFmtId="0" fontId="0" fillId="34" borderId="46" xfId="0" applyFill="1" applyBorder="1" applyAlignment="1">
      <alignment horizontal="center"/>
    </xf>
    <xf numFmtId="2" fontId="29" fillId="34" borderId="53" xfId="0" applyNumberFormat="1" applyFont="1" applyFill="1" applyBorder="1" applyAlignment="1">
      <alignment horizontal="center" wrapText="1"/>
    </xf>
    <xf numFmtId="0" fontId="0" fillId="34" borderId="55" xfId="0" applyFill="1" applyBorder="1" applyAlignment="1">
      <alignment horizontal="center"/>
    </xf>
    <xf numFmtId="0" fontId="0" fillId="34" borderId="71" xfId="0" applyFill="1" applyBorder="1" applyAlignment="1">
      <alignment horizontal="center"/>
    </xf>
    <xf numFmtId="0" fontId="0" fillId="34" borderId="49" xfId="0" applyFill="1" applyBorder="1" applyAlignment="1">
      <alignment horizontal="center"/>
    </xf>
    <xf numFmtId="2" fontId="0" fillId="0" borderId="45" xfId="0" applyNumberFormat="1" applyFont="1" applyBorder="1" applyAlignment="1">
      <alignment horizontal="center" vertical="center"/>
    </xf>
    <xf numFmtId="2" fontId="0" fillId="34" borderId="46" xfId="0" applyNumberFormat="1" applyFont="1" applyFill="1" applyBorder="1" applyAlignment="1">
      <alignment horizontal="center" vertical="center"/>
    </xf>
    <xf numFmtId="0" fontId="61" fillId="0" borderId="32" xfId="0" applyFont="1" applyBorder="1" applyAlignment="1">
      <alignment horizontal="center" vertical="center"/>
    </xf>
    <xf numFmtId="0" fontId="19" fillId="34" borderId="20" xfId="0" applyFont="1" applyFill="1" applyBorder="1" applyAlignment="1">
      <alignment horizontal="center" vertical="center" wrapText="1"/>
    </xf>
    <xf numFmtId="0" fontId="19" fillId="34" borderId="43" xfId="0" applyFont="1" applyFill="1" applyBorder="1" applyAlignment="1">
      <alignment horizontal="center" vertical="center" wrapText="1"/>
    </xf>
    <xf numFmtId="0" fontId="19" fillId="33" borderId="34" xfId="0" applyFont="1" applyFill="1" applyBorder="1" applyAlignment="1">
      <alignment horizontal="center" vertical="center" wrapText="1"/>
    </xf>
    <xf numFmtId="0" fontId="19" fillId="33" borderId="50" xfId="0" applyFont="1" applyFill="1" applyBorder="1" applyAlignment="1">
      <alignment horizontal="center" vertical="center" wrapText="1"/>
    </xf>
    <xf numFmtId="0" fontId="130" fillId="0" borderId="0" xfId="0" applyFont="1" applyAlignment="1">
      <alignment horizontal="right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17" fillId="0" borderId="31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2" fontId="19" fillId="0" borderId="0" xfId="0" applyNumberFormat="1" applyFont="1" applyBorder="1" applyAlignment="1">
      <alignment horizontal="center" vertical="center" wrapText="1"/>
    </xf>
    <xf numFmtId="2" fontId="137" fillId="32" borderId="0" xfId="0" applyNumberFormat="1" applyFont="1" applyFill="1" applyBorder="1" applyAlignment="1">
      <alignment horizontal="center" vertical="center" wrapText="1"/>
    </xf>
    <xf numFmtId="2" fontId="25" fillId="0" borderId="0" xfId="0" applyNumberFormat="1" applyFont="1" applyFill="1" applyBorder="1" applyAlignment="1">
      <alignment horizontal="center" vertical="center" wrapText="1"/>
    </xf>
    <xf numFmtId="2" fontId="19" fillId="0" borderId="18" xfId="0" applyNumberFormat="1" applyFont="1" applyBorder="1" applyAlignment="1">
      <alignment horizontal="center" vertical="center" wrapText="1"/>
    </xf>
    <xf numFmtId="2" fontId="19" fillId="0" borderId="19" xfId="0" applyNumberFormat="1" applyFont="1" applyBorder="1" applyAlignment="1">
      <alignment horizontal="center" vertical="center" wrapText="1"/>
    </xf>
    <xf numFmtId="2" fontId="25" fillId="35" borderId="43" xfId="0" applyNumberFormat="1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19" fillId="33" borderId="3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wrapText="1"/>
    </xf>
    <xf numFmtId="2" fontId="29" fillId="0" borderId="0" xfId="0" applyNumberFormat="1" applyFont="1" applyFill="1" applyBorder="1" applyAlignment="1">
      <alignment horizontal="center" wrapText="1"/>
    </xf>
    <xf numFmtId="2" fontId="19" fillId="0" borderId="0" xfId="0" applyNumberFormat="1" applyFont="1" applyFill="1" applyBorder="1" applyAlignment="1">
      <alignment horizontal="center"/>
    </xf>
    <xf numFmtId="0" fontId="125" fillId="0" borderId="0" xfId="0" applyFont="1" applyFill="1" applyBorder="1" applyAlignment="1">
      <alignment/>
    </xf>
    <xf numFmtId="0" fontId="19" fillId="33" borderId="49" xfId="0" applyFont="1" applyFill="1" applyBorder="1" applyAlignment="1">
      <alignment horizontal="center" vertical="center" wrapText="1"/>
    </xf>
    <xf numFmtId="0" fontId="19" fillId="33" borderId="26" xfId="0" applyFont="1" applyFill="1" applyBorder="1" applyAlignment="1">
      <alignment horizontal="center" vertical="center" wrapText="1"/>
    </xf>
    <xf numFmtId="0" fontId="25" fillId="33" borderId="44" xfId="0" applyFont="1" applyFill="1" applyBorder="1" applyAlignment="1">
      <alignment horizontal="center" vertical="center" wrapText="1"/>
    </xf>
    <xf numFmtId="2" fontId="25" fillId="35" borderId="46" xfId="0" applyNumberFormat="1" applyFont="1" applyFill="1" applyBorder="1" applyAlignment="1">
      <alignment horizontal="center" wrapText="1"/>
    </xf>
    <xf numFmtId="2" fontId="25" fillId="35" borderId="27" xfId="0" applyNumberFormat="1" applyFont="1" applyFill="1" applyBorder="1" applyAlignment="1">
      <alignment horizontal="center" wrapText="1"/>
    </xf>
    <xf numFmtId="2" fontId="25" fillId="35" borderId="55" xfId="0" applyNumberFormat="1" applyFont="1" applyFill="1" applyBorder="1" applyAlignment="1">
      <alignment horizontal="center" wrapText="1"/>
    </xf>
    <xf numFmtId="0" fontId="22" fillId="34" borderId="44" xfId="0" applyFont="1" applyFill="1" applyBorder="1" applyAlignment="1">
      <alignment horizontal="center" vertical="center" wrapText="1"/>
    </xf>
    <xf numFmtId="2" fontId="22" fillId="0" borderId="71" xfId="0" applyNumberFormat="1" applyFont="1" applyBorder="1" applyAlignment="1">
      <alignment horizontal="center" vertical="center"/>
    </xf>
    <xf numFmtId="0" fontId="43" fillId="33" borderId="30" xfId="0" applyFont="1" applyFill="1" applyBorder="1" applyAlignment="1">
      <alignment horizontal="center"/>
    </xf>
    <xf numFmtId="0" fontId="43" fillId="33" borderId="18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/>
    </xf>
    <xf numFmtId="0" fontId="39" fillId="33" borderId="42" xfId="0" applyFont="1" applyFill="1" applyBorder="1" applyAlignment="1">
      <alignment/>
    </xf>
    <xf numFmtId="0" fontId="22" fillId="33" borderId="41" xfId="0" applyFont="1" applyFill="1" applyBorder="1" applyAlignment="1">
      <alignment horizontal="center" vertical="center" wrapText="1"/>
    </xf>
    <xf numFmtId="0" fontId="31" fillId="0" borderId="42" xfId="0" applyFont="1" applyBorder="1" applyAlignment="1">
      <alignment horizontal="center" vertical="center"/>
    </xf>
    <xf numFmtId="209" fontId="22" fillId="0" borderId="41" xfId="0" applyNumberFormat="1" applyFont="1" applyBorder="1" applyAlignment="1">
      <alignment horizontal="center" vertical="center"/>
    </xf>
    <xf numFmtId="0" fontId="31" fillId="0" borderId="62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/>
    </xf>
    <xf numFmtId="0" fontId="32" fillId="0" borderId="27" xfId="0" applyFont="1" applyBorder="1" applyAlignment="1">
      <alignment vertical="center"/>
    </xf>
    <xf numFmtId="0" fontId="39" fillId="0" borderId="19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2" fontId="135" fillId="0" borderId="0" xfId="0" applyNumberFormat="1" applyFont="1" applyBorder="1" applyAlignment="1">
      <alignment horizontal="center" vertical="center"/>
    </xf>
    <xf numFmtId="2" fontId="141" fillId="0" borderId="0" xfId="0" applyNumberFormat="1" applyFont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2" fontId="29" fillId="35" borderId="19" xfId="0" applyNumberFormat="1" applyFont="1" applyFill="1" applyBorder="1" applyAlignment="1">
      <alignment horizontal="center" wrapText="1"/>
    </xf>
    <xf numFmtId="2" fontId="29" fillId="35" borderId="21" xfId="0" applyNumberFormat="1" applyFont="1" applyFill="1" applyBorder="1" applyAlignment="1">
      <alignment horizontal="center" wrapText="1"/>
    </xf>
    <xf numFmtId="2" fontId="26" fillId="0" borderId="15" xfId="0" applyNumberFormat="1" applyFont="1" applyFill="1" applyBorder="1" applyAlignment="1">
      <alignment horizontal="center" vertical="center"/>
    </xf>
    <xf numFmtId="2" fontId="17" fillId="32" borderId="15" xfId="0" applyNumberFormat="1" applyFont="1" applyFill="1" applyBorder="1" applyAlignment="1">
      <alignment horizontal="center" vertical="center"/>
    </xf>
    <xf numFmtId="2" fontId="26" fillId="32" borderId="15" xfId="0" applyNumberFormat="1" applyFont="1" applyFill="1" applyBorder="1" applyAlignment="1">
      <alignment horizontal="center" vertical="center"/>
    </xf>
    <xf numFmtId="2" fontId="17" fillId="35" borderId="67" xfId="0" applyNumberFormat="1" applyFont="1" applyFill="1" applyBorder="1" applyAlignment="1">
      <alignment horizontal="center" vertical="center" wrapText="1"/>
    </xf>
    <xf numFmtId="2" fontId="17" fillId="0" borderId="17" xfId="0" applyNumberFormat="1" applyFont="1" applyFill="1" applyBorder="1" applyAlignment="1">
      <alignment horizontal="center" vertical="center"/>
    </xf>
    <xf numFmtId="2" fontId="26" fillId="0" borderId="17" xfId="0" applyNumberFormat="1" applyFont="1" applyFill="1" applyBorder="1" applyAlignment="1">
      <alignment horizontal="center" vertical="center"/>
    </xf>
    <xf numFmtId="2" fontId="17" fillId="35" borderId="46" xfId="0" applyNumberFormat="1" applyFont="1" applyFill="1" applyBorder="1" applyAlignment="1">
      <alignment horizontal="center" vertical="center" wrapText="1"/>
    </xf>
    <xf numFmtId="2" fontId="17" fillId="35" borderId="21" xfId="0" applyNumberFormat="1" applyFont="1" applyFill="1" applyBorder="1" applyAlignment="1">
      <alignment horizontal="center" vertical="center" wrapText="1"/>
    </xf>
    <xf numFmtId="0" fontId="19" fillId="33" borderId="27" xfId="0" applyFont="1" applyFill="1" applyBorder="1" applyAlignment="1">
      <alignment horizontal="center" vertical="center" wrapText="1"/>
    </xf>
    <xf numFmtId="2" fontId="19" fillId="35" borderId="20" xfId="0" applyNumberFormat="1" applyFont="1" applyFill="1" applyBorder="1" applyAlignment="1">
      <alignment horizontal="center"/>
    </xf>
    <xf numFmtId="0" fontId="143" fillId="0" borderId="0" xfId="0" applyFont="1" applyBorder="1" applyAlignment="1">
      <alignment/>
    </xf>
    <xf numFmtId="0" fontId="18" fillId="0" borderId="0" xfId="0" applyFont="1" applyBorder="1" applyAlignment="1">
      <alignment/>
    </xf>
    <xf numFmtId="14" fontId="19" fillId="0" borderId="0" xfId="0" applyNumberFormat="1" applyFont="1" applyBorder="1" applyAlignment="1">
      <alignment/>
    </xf>
    <xf numFmtId="0" fontId="137" fillId="36" borderId="0" xfId="0" applyFont="1" applyFill="1" applyBorder="1" applyAlignment="1">
      <alignment horizontal="center"/>
    </xf>
    <xf numFmtId="0" fontId="139" fillId="0" borderId="0" xfId="0" applyFont="1" applyBorder="1" applyAlignment="1">
      <alignment horizontal="center"/>
    </xf>
    <xf numFmtId="0" fontId="19" fillId="33" borderId="50" xfId="0" applyFont="1" applyFill="1" applyBorder="1" applyAlignment="1">
      <alignment horizontal="center" vertical="center" wrapText="1"/>
    </xf>
    <xf numFmtId="0" fontId="19" fillId="34" borderId="37" xfId="0" applyFont="1" applyFill="1" applyBorder="1" applyAlignment="1">
      <alignment horizontal="center" vertical="center" wrapText="1"/>
    </xf>
    <xf numFmtId="0" fontId="137" fillId="36" borderId="21" xfId="0" applyFont="1" applyFill="1" applyBorder="1" applyAlignment="1">
      <alignment horizontal="center" vertical="center" wrapText="1"/>
    </xf>
    <xf numFmtId="0" fontId="19" fillId="34" borderId="33" xfId="0" applyFont="1" applyFill="1" applyBorder="1" applyAlignment="1">
      <alignment horizontal="center" vertical="center" wrapText="1"/>
    </xf>
    <xf numFmtId="0" fontId="29" fillId="0" borderId="18" xfId="0" applyFont="1" applyBorder="1" applyAlignment="1">
      <alignment horizontal="center" wrapText="1"/>
    </xf>
    <xf numFmtId="2" fontId="29" fillId="35" borderId="18" xfId="0" applyNumberFormat="1" applyFont="1" applyFill="1" applyBorder="1" applyAlignment="1">
      <alignment horizontal="center" wrapText="1"/>
    </xf>
    <xf numFmtId="2" fontId="29" fillId="35" borderId="34" xfId="0" applyNumberFormat="1" applyFont="1" applyFill="1" applyBorder="1" applyAlignment="1">
      <alignment horizontal="center" wrapText="1"/>
    </xf>
    <xf numFmtId="0" fontId="29" fillId="0" borderId="27" xfId="0" applyFont="1" applyBorder="1" applyAlignment="1">
      <alignment horizontal="center" wrapText="1"/>
    </xf>
    <xf numFmtId="2" fontId="29" fillId="35" borderId="27" xfId="0" applyNumberFormat="1" applyFont="1" applyFill="1" applyBorder="1" applyAlignment="1">
      <alignment horizontal="center" wrapText="1"/>
    </xf>
    <xf numFmtId="2" fontId="29" fillId="35" borderId="55" xfId="0" applyNumberFormat="1" applyFont="1" applyFill="1" applyBorder="1" applyAlignment="1">
      <alignment horizontal="center" wrapText="1"/>
    </xf>
    <xf numFmtId="0" fontId="29" fillId="32" borderId="10" xfId="0" applyFont="1" applyFill="1" applyBorder="1" applyAlignment="1">
      <alignment horizontal="center" wrapText="1"/>
    </xf>
    <xf numFmtId="0" fontId="29" fillId="32" borderId="30" xfId="0" applyFont="1" applyFill="1" applyBorder="1" applyAlignment="1">
      <alignment horizontal="center" wrapText="1"/>
    </xf>
    <xf numFmtId="0" fontId="29" fillId="32" borderId="33" xfId="0" applyFont="1" applyFill="1" applyBorder="1" applyAlignment="1">
      <alignment horizontal="center" wrapText="1"/>
    </xf>
    <xf numFmtId="0" fontId="19" fillId="0" borderId="10" xfId="0" applyFont="1" applyBorder="1" applyAlignment="1">
      <alignment horizontal="center" vertical="center" wrapText="1"/>
    </xf>
    <xf numFmtId="0" fontId="29" fillId="32" borderId="31" xfId="0" applyFont="1" applyFill="1" applyBorder="1" applyAlignment="1">
      <alignment horizontal="center" wrapText="1"/>
    </xf>
    <xf numFmtId="2" fontId="137" fillId="34" borderId="74" xfId="0" applyNumberFormat="1" applyFont="1" applyFill="1" applyBorder="1" applyAlignment="1">
      <alignment horizontal="center" wrapText="1"/>
    </xf>
    <xf numFmtId="0" fontId="19" fillId="32" borderId="14" xfId="0" applyFont="1" applyFill="1" applyBorder="1" applyAlignment="1">
      <alignment horizontal="center" wrapText="1"/>
    </xf>
    <xf numFmtId="0" fontId="19" fillId="0" borderId="31" xfId="0" applyFont="1" applyFill="1" applyBorder="1" applyAlignment="1">
      <alignment horizontal="center" wrapText="1"/>
    </xf>
    <xf numFmtId="0" fontId="19" fillId="32" borderId="17" xfId="0" applyFont="1" applyFill="1" applyBorder="1" applyAlignment="1">
      <alignment horizontal="center" wrapText="1"/>
    </xf>
    <xf numFmtId="0" fontId="29" fillId="32" borderId="14" xfId="0" applyFont="1" applyFill="1" applyBorder="1" applyAlignment="1">
      <alignment horizontal="center" wrapText="1"/>
    </xf>
    <xf numFmtId="212" fontId="29" fillId="32" borderId="47" xfId="0" applyNumberFormat="1" applyFont="1" applyFill="1" applyBorder="1" applyAlignment="1">
      <alignment horizontal="center" wrapText="1"/>
    </xf>
    <xf numFmtId="212" fontId="29" fillId="34" borderId="23" xfId="0" applyNumberFormat="1" applyFont="1" applyFill="1" applyBorder="1" applyAlignment="1">
      <alignment horizontal="center" wrapText="1"/>
    </xf>
    <xf numFmtId="212" fontId="29" fillId="32" borderId="48" xfId="0" applyNumberFormat="1" applyFont="1" applyFill="1" applyBorder="1" applyAlignment="1">
      <alignment horizontal="center" wrapText="1"/>
    </xf>
    <xf numFmtId="212" fontId="29" fillId="34" borderId="25" xfId="0" applyNumberFormat="1" applyFont="1" applyFill="1" applyBorder="1" applyAlignment="1">
      <alignment horizontal="center" wrapText="1"/>
    </xf>
    <xf numFmtId="212" fontId="29" fillId="32" borderId="75" xfId="0" applyNumberFormat="1" applyFont="1" applyFill="1" applyBorder="1" applyAlignment="1">
      <alignment horizontal="center" wrapText="1"/>
    </xf>
    <xf numFmtId="212" fontId="29" fillId="34" borderId="52" xfId="0" applyNumberFormat="1" applyFont="1" applyFill="1" applyBorder="1" applyAlignment="1">
      <alignment horizontal="center" wrapText="1"/>
    </xf>
    <xf numFmtId="212" fontId="29" fillId="0" borderId="18" xfId="0" applyNumberFormat="1" applyFont="1" applyFill="1" applyBorder="1" applyAlignment="1">
      <alignment horizontal="center" wrapText="1"/>
    </xf>
    <xf numFmtId="212" fontId="29" fillId="0" borderId="14" xfId="0" applyNumberFormat="1" applyFont="1" applyFill="1" applyBorder="1" applyAlignment="1">
      <alignment horizontal="center" wrapText="1"/>
    </xf>
    <xf numFmtId="212" fontId="29" fillId="0" borderId="17" xfId="0" applyNumberFormat="1" applyFont="1" applyFill="1" applyBorder="1" applyAlignment="1">
      <alignment horizontal="center" wrapText="1"/>
    </xf>
    <xf numFmtId="212" fontId="29" fillId="0" borderId="15" xfId="0" applyNumberFormat="1" applyFont="1" applyFill="1" applyBorder="1" applyAlignment="1">
      <alignment horizontal="center" wrapText="1"/>
    </xf>
    <xf numFmtId="212" fontId="29" fillId="32" borderId="18" xfId="0" applyNumberFormat="1" applyFont="1" applyFill="1" applyBorder="1" applyAlignment="1">
      <alignment horizontal="center" wrapText="1"/>
    </xf>
    <xf numFmtId="212" fontId="29" fillId="34" borderId="18" xfId="0" applyNumberFormat="1" applyFont="1" applyFill="1" applyBorder="1" applyAlignment="1">
      <alignment horizontal="center" wrapText="1"/>
    </xf>
    <xf numFmtId="212" fontId="29" fillId="0" borderId="19" xfId="0" applyNumberFormat="1" applyFont="1" applyFill="1" applyBorder="1" applyAlignment="1">
      <alignment horizontal="center" wrapText="1"/>
    </xf>
    <xf numFmtId="212" fontId="29" fillId="32" borderId="61" xfId="0" applyNumberFormat="1" applyFont="1" applyFill="1" applyBorder="1" applyAlignment="1">
      <alignment horizontal="center" wrapText="1"/>
    </xf>
    <xf numFmtId="212" fontId="29" fillId="32" borderId="76" xfId="0" applyNumberFormat="1" applyFont="1" applyFill="1" applyBorder="1" applyAlignment="1">
      <alignment horizontal="center" wrapText="1"/>
    </xf>
    <xf numFmtId="212" fontId="29" fillId="32" borderId="44" xfId="0" applyNumberFormat="1" applyFont="1" applyFill="1" applyBorder="1" applyAlignment="1">
      <alignment horizontal="center" wrapText="1"/>
    </xf>
    <xf numFmtId="212" fontId="29" fillId="32" borderId="24" xfId="0" applyNumberFormat="1" applyFont="1" applyFill="1" applyBorder="1" applyAlignment="1">
      <alignment horizontal="center" wrapText="1"/>
    </xf>
    <xf numFmtId="212" fontId="29" fillId="0" borderId="24" xfId="0" applyNumberFormat="1" applyFont="1" applyFill="1" applyBorder="1" applyAlignment="1">
      <alignment horizontal="center" wrapText="1"/>
    </xf>
    <xf numFmtId="212" fontId="29" fillId="0" borderId="23" xfId="0" applyNumberFormat="1" applyFont="1" applyBorder="1" applyAlignment="1">
      <alignment horizontal="center" wrapText="1"/>
    </xf>
    <xf numFmtId="212" fontId="29" fillId="0" borderId="76" xfId="0" applyNumberFormat="1" applyFont="1" applyBorder="1" applyAlignment="1">
      <alignment horizontal="center" wrapText="1"/>
    </xf>
    <xf numFmtId="212" fontId="29" fillId="0" borderId="24" xfId="0" applyNumberFormat="1" applyFont="1" applyBorder="1" applyAlignment="1">
      <alignment horizontal="center" wrapText="1"/>
    </xf>
    <xf numFmtId="212" fontId="29" fillId="0" borderId="48" xfId="0" applyNumberFormat="1" applyFont="1" applyFill="1" applyBorder="1" applyAlignment="1">
      <alignment horizontal="center" wrapText="1"/>
    </xf>
    <xf numFmtId="212" fontId="29" fillId="0" borderId="25" xfId="0" applyNumberFormat="1" applyFont="1" applyFill="1" applyBorder="1" applyAlignment="1">
      <alignment horizontal="center" wrapText="1"/>
    </xf>
    <xf numFmtId="212" fontId="29" fillId="0" borderId="47" xfId="0" applyNumberFormat="1" applyFont="1" applyFill="1" applyBorder="1" applyAlignment="1">
      <alignment horizontal="center" wrapText="1"/>
    </xf>
    <xf numFmtId="212" fontId="29" fillId="0" borderId="23" xfId="0" applyNumberFormat="1" applyFont="1" applyFill="1" applyBorder="1" applyAlignment="1">
      <alignment horizontal="center" wrapText="1"/>
    </xf>
    <xf numFmtId="212" fontId="29" fillId="0" borderId="61" xfId="0" applyNumberFormat="1" applyFont="1" applyFill="1" applyBorder="1" applyAlignment="1">
      <alignment horizontal="center" wrapText="1"/>
    </xf>
    <xf numFmtId="212" fontId="29" fillId="0" borderId="76" xfId="0" applyNumberFormat="1" applyFont="1" applyFill="1" applyBorder="1" applyAlignment="1">
      <alignment horizontal="center" wrapText="1"/>
    </xf>
    <xf numFmtId="212" fontId="29" fillId="34" borderId="48" xfId="0" applyNumberFormat="1" applyFont="1" applyFill="1" applyBorder="1" applyAlignment="1">
      <alignment horizontal="center" wrapText="1"/>
    </xf>
    <xf numFmtId="212" fontId="29" fillId="0" borderId="14" xfId="0" applyNumberFormat="1" applyFont="1" applyBorder="1" applyAlignment="1">
      <alignment horizontal="center" wrapText="1"/>
    </xf>
    <xf numFmtId="212" fontId="29" fillId="0" borderId="19" xfId="0" applyNumberFormat="1" applyFont="1" applyBorder="1" applyAlignment="1">
      <alignment horizontal="center" wrapText="1"/>
    </xf>
    <xf numFmtId="212" fontId="29" fillId="0" borderId="30" xfId="0" applyNumberFormat="1" applyFont="1" applyBorder="1" applyAlignment="1">
      <alignment horizontal="center" wrapText="1"/>
    </xf>
    <xf numFmtId="212" fontId="29" fillId="0" borderId="18" xfId="0" applyNumberFormat="1" applyFont="1" applyBorder="1" applyAlignment="1">
      <alignment horizontal="center" wrapText="1"/>
    </xf>
    <xf numFmtId="212" fontId="29" fillId="32" borderId="49" xfId="0" applyNumberFormat="1" applyFont="1" applyFill="1" applyBorder="1" applyAlignment="1">
      <alignment horizontal="center" wrapText="1"/>
    </xf>
    <xf numFmtId="212" fontId="29" fillId="32" borderId="27" xfId="0" applyNumberFormat="1" applyFont="1" applyFill="1" applyBorder="1" applyAlignment="1">
      <alignment horizontal="center" wrapText="1"/>
    </xf>
    <xf numFmtId="212" fontId="29" fillId="32" borderId="30" xfId="0" applyNumberFormat="1" applyFont="1" applyFill="1" applyBorder="1" applyAlignment="1">
      <alignment horizontal="center" wrapText="1"/>
    </xf>
    <xf numFmtId="212" fontId="29" fillId="32" borderId="31" xfId="0" applyNumberFormat="1" applyFont="1" applyFill="1" applyBorder="1" applyAlignment="1">
      <alignment horizontal="center" wrapText="1"/>
    </xf>
    <xf numFmtId="212" fontId="29" fillId="32" borderId="14" xfId="0" applyNumberFormat="1" applyFont="1" applyFill="1" applyBorder="1" applyAlignment="1">
      <alignment horizontal="center" wrapText="1"/>
    </xf>
    <xf numFmtId="212" fontId="29" fillId="32" borderId="53" xfId="0" applyNumberFormat="1" applyFont="1" applyFill="1" applyBorder="1" applyAlignment="1">
      <alignment horizontal="center" wrapText="1"/>
    </xf>
    <xf numFmtId="212" fontId="29" fillId="0" borderId="53" xfId="0" applyNumberFormat="1" applyFont="1" applyBorder="1" applyAlignment="1">
      <alignment horizontal="center" wrapText="1"/>
    </xf>
    <xf numFmtId="212" fontId="29" fillId="0" borderId="27" xfId="0" applyNumberFormat="1" applyFont="1" applyBorder="1" applyAlignment="1">
      <alignment horizontal="center" wrapText="1"/>
    </xf>
    <xf numFmtId="0" fontId="19" fillId="33" borderId="12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25" fillId="33" borderId="56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2" fontId="137" fillId="34" borderId="19" xfId="0" applyNumberFormat="1" applyFont="1" applyFill="1" applyBorder="1" applyAlignment="1">
      <alignment horizontal="center" wrapText="1"/>
    </xf>
    <xf numFmtId="0" fontId="53" fillId="0" borderId="0" xfId="0" applyFont="1" applyBorder="1" applyAlignment="1">
      <alignment horizontal="right" vertical="center"/>
    </xf>
    <xf numFmtId="0" fontId="19" fillId="33" borderId="0" xfId="0" applyFont="1" applyFill="1" applyBorder="1" applyAlignment="1">
      <alignment horizontal="center" vertical="center" wrapText="1"/>
    </xf>
    <xf numFmtId="0" fontId="33" fillId="33" borderId="56" xfId="0" applyFont="1" applyFill="1" applyBorder="1" applyAlignment="1">
      <alignment horizontal="center" wrapText="1"/>
    </xf>
    <xf numFmtId="2" fontId="25" fillId="35" borderId="57" xfId="0" applyNumberFormat="1" applyFont="1" applyFill="1" applyBorder="1" applyAlignment="1">
      <alignment horizontal="center" wrapText="1"/>
    </xf>
    <xf numFmtId="2" fontId="25" fillId="35" borderId="56" xfId="0" applyNumberFormat="1" applyFont="1" applyFill="1" applyBorder="1" applyAlignment="1">
      <alignment horizontal="center" wrapText="1"/>
    </xf>
    <xf numFmtId="0" fontId="25" fillId="33" borderId="63" xfId="0" applyFont="1" applyFill="1" applyBorder="1" applyAlignment="1">
      <alignment horizontal="center" wrapText="1"/>
    </xf>
    <xf numFmtId="0" fontId="25" fillId="33" borderId="77" xfId="0" applyFont="1" applyFill="1" applyBorder="1" applyAlignment="1">
      <alignment horizontal="center" vertical="center" wrapText="1"/>
    </xf>
    <xf numFmtId="0" fontId="26" fillId="34" borderId="57" xfId="0" applyFont="1" applyFill="1" applyBorder="1" applyAlignment="1">
      <alignment horizontal="center" wrapText="1"/>
    </xf>
    <xf numFmtId="2" fontId="25" fillId="35" borderId="77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right" indent="1"/>
    </xf>
    <xf numFmtId="0" fontId="4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2" fontId="57" fillId="0" borderId="10" xfId="0" applyNumberFormat="1" applyFont="1" applyBorder="1" applyAlignment="1">
      <alignment horizontal="center" vertical="center" wrapText="1"/>
    </xf>
    <xf numFmtId="2" fontId="57" fillId="0" borderId="74" xfId="0" applyNumberFormat="1" applyFont="1" applyBorder="1" applyAlignment="1">
      <alignment horizontal="center" vertical="center" wrapText="1"/>
    </xf>
    <xf numFmtId="2" fontId="18" fillId="0" borderId="30" xfId="0" applyNumberFormat="1" applyFont="1" applyFill="1" applyBorder="1" applyAlignment="1">
      <alignment horizontal="center" vertical="center"/>
    </xf>
    <xf numFmtId="2" fontId="18" fillId="0" borderId="62" xfId="0" applyNumberFormat="1" applyFont="1" applyFill="1" applyBorder="1" applyAlignment="1">
      <alignment horizontal="center" vertical="center"/>
    </xf>
    <xf numFmtId="2" fontId="18" fillId="0" borderId="33" xfId="0" applyNumberFormat="1" applyFont="1" applyFill="1" applyBorder="1" applyAlignment="1">
      <alignment horizontal="center" vertical="center"/>
    </xf>
    <xf numFmtId="2" fontId="18" fillId="0" borderId="68" xfId="0" applyNumberFormat="1" applyFont="1" applyFill="1" applyBorder="1" applyAlignment="1">
      <alignment horizontal="center" vertical="center"/>
    </xf>
    <xf numFmtId="2" fontId="18" fillId="0" borderId="53" xfId="0" applyNumberFormat="1" applyFont="1" applyFill="1" applyBorder="1" applyAlignment="1">
      <alignment horizontal="center" vertical="center"/>
    </xf>
    <xf numFmtId="2" fontId="26" fillId="0" borderId="78" xfId="0" applyNumberFormat="1" applyFont="1" applyBorder="1" applyAlignment="1">
      <alignment horizontal="center" vertical="center"/>
    </xf>
    <xf numFmtId="2" fontId="26" fillId="0" borderId="54" xfId="0" applyNumberFormat="1" applyFont="1" applyBorder="1" applyAlignment="1">
      <alignment horizontal="center" vertical="center"/>
    </xf>
    <xf numFmtId="2" fontId="26" fillId="0" borderId="79" xfId="0" applyNumberFormat="1" applyFont="1" applyBorder="1" applyAlignment="1">
      <alignment horizontal="center" vertical="center"/>
    </xf>
    <xf numFmtId="2" fontId="57" fillId="33" borderId="30" xfId="0" applyNumberFormat="1" applyFont="1" applyFill="1" applyBorder="1" applyAlignment="1">
      <alignment horizontal="center" vertical="center" wrapText="1"/>
    </xf>
    <xf numFmtId="2" fontId="57" fillId="33" borderId="33" xfId="0" applyNumberFormat="1" applyFont="1" applyFill="1" applyBorder="1" applyAlignment="1">
      <alignment horizontal="center" vertical="center" wrapText="1"/>
    </xf>
    <xf numFmtId="2" fontId="57" fillId="33" borderId="18" xfId="0" applyNumberFormat="1" applyFont="1" applyFill="1" applyBorder="1" applyAlignment="1">
      <alignment horizontal="center" vertical="center" wrapText="1"/>
    </xf>
    <xf numFmtId="2" fontId="57" fillId="33" borderId="19" xfId="0" applyNumberFormat="1" applyFont="1" applyFill="1" applyBorder="1" applyAlignment="1">
      <alignment horizontal="center" vertical="center" wrapText="1"/>
    </xf>
    <xf numFmtId="2" fontId="57" fillId="0" borderId="80" xfId="0" applyNumberFormat="1" applyFont="1" applyFill="1" applyBorder="1" applyAlignment="1">
      <alignment horizontal="center" vertical="center"/>
    </xf>
    <xf numFmtId="2" fontId="57" fillId="0" borderId="36" xfId="0" applyNumberFormat="1" applyFont="1" applyFill="1" applyBorder="1" applyAlignment="1">
      <alignment horizontal="center" vertical="center"/>
    </xf>
    <xf numFmtId="2" fontId="57" fillId="0" borderId="81" xfId="0" applyNumberFormat="1" applyFont="1" applyFill="1" applyBorder="1" applyAlignment="1">
      <alignment horizontal="center" vertical="center"/>
    </xf>
    <xf numFmtId="2" fontId="57" fillId="0" borderId="35" xfId="0" applyNumberFormat="1" applyFont="1" applyFill="1" applyBorder="1" applyAlignment="1">
      <alignment horizontal="center" vertical="center"/>
    </xf>
    <xf numFmtId="2" fontId="57" fillId="0" borderId="54" xfId="0" applyNumberFormat="1" applyFont="1" applyFill="1" applyBorder="1" applyAlignment="1">
      <alignment horizontal="center" vertical="center"/>
    </xf>
    <xf numFmtId="2" fontId="57" fillId="0" borderId="78" xfId="0" applyNumberFormat="1" applyFont="1" applyFill="1" applyBorder="1" applyAlignment="1">
      <alignment horizontal="center" vertical="center"/>
    </xf>
    <xf numFmtId="2" fontId="57" fillId="0" borderId="79" xfId="0" applyNumberFormat="1" applyFont="1" applyFill="1" applyBorder="1" applyAlignment="1">
      <alignment horizontal="center" vertical="center"/>
    </xf>
    <xf numFmtId="2" fontId="17" fillId="0" borderId="14" xfId="0" applyNumberFormat="1" applyFont="1" applyFill="1" applyBorder="1" applyAlignment="1">
      <alignment horizontal="center" vertical="center"/>
    </xf>
    <xf numFmtId="0" fontId="137" fillId="36" borderId="38" xfId="0" applyFont="1" applyFill="1" applyBorder="1" applyAlignment="1">
      <alignment horizontal="center" vertical="center" wrapText="1"/>
    </xf>
    <xf numFmtId="0" fontId="137" fillId="36" borderId="39" xfId="0" applyFont="1" applyFill="1" applyBorder="1" applyAlignment="1">
      <alignment horizontal="center" vertical="center" wrapText="1"/>
    </xf>
    <xf numFmtId="0" fontId="137" fillId="36" borderId="37" xfId="0" applyFont="1" applyFill="1" applyBorder="1" applyAlignment="1">
      <alignment horizontal="center" vertical="center" wrapText="1"/>
    </xf>
    <xf numFmtId="0" fontId="137" fillId="36" borderId="60" xfId="0" applyFont="1" applyFill="1" applyBorder="1" applyAlignment="1">
      <alignment horizontal="center" vertical="center" wrapText="1"/>
    </xf>
    <xf numFmtId="0" fontId="140" fillId="34" borderId="10" xfId="0" applyFont="1" applyFill="1" applyBorder="1" applyAlignment="1">
      <alignment horizontal="center" vertical="center" wrapText="1"/>
    </xf>
    <xf numFmtId="0" fontId="140" fillId="34" borderId="73" xfId="0" applyFont="1" applyFill="1" applyBorder="1" applyAlignment="1">
      <alignment horizontal="center" vertical="center" wrapText="1"/>
    </xf>
    <xf numFmtId="0" fontId="19" fillId="34" borderId="59" xfId="0" applyFont="1" applyFill="1" applyBorder="1" applyAlignment="1">
      <alignment horizontal="center" vertical="center" wrapText="1"/>
    </xf>
    <xf numFmtId="0" fontId="19" fillId="34" borderId="39" xfId="0" applyFont="1" applyFill="1" applyBorder="1" applyAlignment="1">
      <alignment horizontal="center" vertical="center" wrapText="1"/>
    </xf>
    <xf numFmtId="2" fontId="19" fillId="34" borderId="30" xfId="0" applyNumberFormat="1" applyFont="1" applyFill="1" applyBorder="1" applyAlignment="1">
      <alignment horizontal="center" vertical="center" wrapText="1"/>
    </xf>
    <xf numFmtId="2" fontId="19" fillId="34" borderId="33" xfId="0" applyNumberFormat="1" applyFont="1" applyFill="1" applyBorder="1" applyAlignment="1">
      <alignment horizontal="center" vertical="center" wrapText="1"/>
    </xf>
    <xf numFmtId="2" fontId="57" fillId="0" borderId="40" xfId="0" applyNumberFormat="1" applyFont="1" applyFill="1" applyBorder="1" applyAlignment="1">
      <alignment horizontal="center" vertical="center"/>
    </xf>
    <xf numFmtId="2" fontId="19" fillId="33" borderId="34" xfId="0" applyNumberFormat="1" applyFont="1" applyFill="1" applyBorder="1" applyAlignment="1">
      <alignment horizontal="center" vertical="center" wrapText="1"/>
    </xf>
    <xf numFmtId="2" fontId="19" fillId="33" borderId="21" xfId="0" applyNumberFormat="1" applyFont="1" applyFill="1" applyBorder="1" applyAlignment="1">
      <alignment horizontal="center" vertical="center" wrapText="1"/>
    </xf>
    <xf numFmtId="2" fontId="57" fillId="33" borderId="23" xfId="0" applyNumberFormat="1" applyFont="1" applyFill="1" applyBorder="1" applyAlignment="1">
      <alignment horizontal="center" vertical="center" wrapText="1"/>
    </xf>
    <xf numFmtId="2" fontId="57" fillId="33" borderId="24" xfId="0" applyNumberFormat="1" applyFont="1" applyFill="1" applyBorder="1" applyAlignment="1">
      <alignment horizontal="center" vertical="center" wrapText="1"/>
    </xf>
    <xf numFmtId="0" fontId="57" fillId="33" borderId="30" xfId="0" applyFont="1" applyFill="1" applyBorder="1" applyAlignment="1">
      <alignment horizontal="center" vertical="center" wrapText="1"/>
    </xf>
    <xf numFmtId="0" fontId="57" fillId="33" borderId="42" xfId="0" applyFont="1" applyFill="1" applyBorder="1" applyAlignment="1">
      <alignment horizontal="center" vertical="center" wrapText="1"/>
    </xf>
    <xf numFmtId="0" fontId="57" fillId="33" borderId="18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 wrapText="1"/>
    </xf>
    <xf numFmtId="0" fontId="19" fillId="33" borderId="34" xfId="0" applyFont="1" applyFill="1" applyBorder="1" applyAlignment="1">
      <alignment horizontal="center" vertical="center" wrapText="1"/>
    </xf>
    <xf numFmtId="0" fontId="19" fillId="33" borderId="50" xfId="0" applyFont="1" applyFill="1" applyBorder="1" applyAlignment="1">
      <alignment horizontal="center" vertical="center" wrapText="1"/>
    </xf>
    <xf numFmtId="2" fontId="18" fillId="0" borderId="31" xfId="0" applyNumberFormat="1" applyFont="1" applyFill="1" applyBorder="1" applyAlignment="1">
      <alignment horizontal="center" vertical="center"/>
    </xf>
    <xf numFmtId="2" fontId="18" fillId="0" borderId="42" xfId="0" applyNumberFormat="1" applyFont="1" applyFill="1" applyBorder="1" applyAlignment="1">
      <alignment horizontal="center" vertical="center"/>
    </xf>
    <xf numFmtId="2" fontId="143" fillId="0" borderId="0" xfId="0" applyNumberFormat="1" applyFont="1" applyBorder="1" applyAlignment="1">
      <alignment wrapText="1"/>
    </xf>
    <xf numFmtId="2" fontId="120" fillId="0" borderId="0" xfId="0" applyNumberFormat="1" applyFont="1" applyBorder="1" applyAlignment="1">
      <alignment wrapText="1"/>
    </xf>
    <xf numFmtId="2" fontId="57" fillId="33" borderId="35" xfId="0" applyNumberFormat="1" applyFont="1" applyFill="1" applyBorder="1" applyAlignment="1">
      <alignment horizontal="center" vertical="center" wrapText="1"/>
    </xf>
    <xf numFmtId="2" fontId="57" fillId="33" borderId="40" xfId="0" applyNumberFormat="1" applyFont="1" applyFill="1" applyBorder="1" applyAlignment="1">
      <alignment horizontal="center" vertical="center" wrapText="1"/>
    </xf>
    <xf numFmtId="0" fontId="57" fillId="33" borderId="35" xfId="0" applyFont="1" applyFill="1" applyBorder="1" applyAlignment="1">
      <alignment horizontal="center" vertical="center" wrapText="1"/>
    </xf>
    <xf numFmtId="0" fontId="57" fillId="33" borderId="40" xfId="0" applyFont="1" applyFill="1" applyBorder="1" applyAlignment="1">
      <alignment horizontal="center" vertical="center" wrapText="1"/>
    </xf>
    <xf numFmtId="0" fontId="22" fillId="34" borderId="22" xfId="0" applyFont="1" applyFill="1" applyBorder="1" applyAlignment="1">
      <alignment horizontal="center" vertical="center"/>
    </xf>
    <xf numFmtId="0" fontId="22" fillId="34" borderId="29" xfId="0" applyFont="1" applyFill="1" applyBorder="1" applyAlignment="1">
      <alignment horizontal="center" vertical="center"/>
    </xf>
    <xf numFmtId="0" fontId="140" fillId="34" borderId="74" xfId="0" applyFont="1" applyFill="1" applyBorder="1" applyAlignment="1">
      <alignment horizontal="center" vertical="center" wrapText="1"/>
    </xf>
    <xf numFmtId="2" fontId="17" fillId="0" borderId="15" xfId="0" applyNumberFormat="1" applyFont="1" applyFill="1" applyBorder="1" applyAlignment="1">
      <alignment horizontal="center" vertical="center"/>
    </xf>
    <xf numFmtId="2" fontId="18" fillId="0" borderId="45" xfId="0" applyNumberFormat="1" applyFont="1" applyFill="1" applyBorder="1" applyAlignment="1">
      <alignment horizontal="center" vertical="center"/>
    </xf>
    <xf numFmtId="0" fontId="18" fillId="0" borderId="28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7" fillId="0" borderId="68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39" fillId="33" borderId="34" xfId="0" applyFont="1" applyFill="1" applyBorder="1" applyAlignment="1">
      <alignment horizontal="center" vertical="center" wrapText="1"/>
    </xf>
    <xf numFmtId="0" fontId="39" fillId="33" borderId="21" xfId="0" applyFont="1" applyFill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32" borderId="14" xfId="0" applyFont="1" applyFill="1" applyBorder="1" applyAlignment="1">
      <alignment horizontal="center" vertical="center" wrapText="1"/>
    </xf>
    <xf numFmtId="0" fontId="29" fillId="32" borderId="19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 wrapText="1"/>
    </xf>
    <xf numFmtId="0" fontId="25" fillId="33" borderId="3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18" fillId="32" borderId="28" xfId="0" applyFont="1" applyFill="1" applyBorder="1" applyAlignment="1">
      <alignment horizontal="center" vertical="center" wrapText="1"/>
    </xf>
    <xf numFmtId="0" fontId="18" fillId="32" borderId="16" xfId="0" applyFont="1" applyFill="1" applyBorder="1" applyAlignment="1">
      <alignment horizontal="center" vertical="center" wrapText="1"/>
    </xf>
    <xf numFmtId="0" fontId="18" fillId="32" borderId="27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/>
    </xf>
    <xf numFmtId="0" fontId="130" fillId="0" borderId="0" xfId="0" applyFont="1" applyAlignment="1">
      <alignment horizontal="right"/>
    </xf>
    <xf numFmtId="0" fontId="57" fillId="33" borderId="28" xfId="0" applyFont="1" applyFill="1" applyBorder="1" applyAlignment="1">
      <alignment horizontal="center" vertical="center" wrapText="1"/>
    </xf>
    <xf numFmtId="0" fontId="57" fillId="33" borderId="27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/>
    </xf>
    <xf numFmtId="0" fontId="17" fillId="0" borderId="82" xfId="0" applyFont="1" applyBorder="1" applyAlignment="1">
      <alignment horizontal="center"/>
    </xf>
    <xf numFmtId="0" fontId="17" fillId="0" borderId="61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7" fillId="0" borderId="63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143" fillId="0" borderId="0" xfId="0" applyFont="1" applyAlignment="1">
      <alignment horizontal="left"/>
    </xf>
    <xf numFmtId="0" fontId="57" fillId="33" borderId="78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57" fillId="33" borderId="75" xfId="0" applyFont="1" applyFill="1" applyBorder="1" applyAlignment="1">
      <alignment horizontal="center" vertical="center" wrapText="1"/>
    </xf>
    <xf numFmtId="0" fontId="57" fillId="33" borderId="79" xfId="0" applyFont="1" applyFill="1" applyBorder="1" applyAlignment="1">
      <alignment horizontal="center" vertical="center" wrapText="1"/>
    </xf>
    <xf numFmtId="0" fontId="57" fillId="33" borderId="56" xfId="0" applyFont="1" applyFill="1" applyBorder="1" applyAlignment="1">
      <alignment horizontal="center" vertical="center" wrapText="1"/>
    </xf>
    <xf numFmtId="0" fontId="57" fillId="33" borderId="49" xfId="0" applyFont="1" applyFill="1" applyBorder="1" applyAlignment="1">
      <alignment horizontal="center" vertical="center" wrapText="1"/>
    </xf>
    <xf numFmtId="0" fontId="39" fillId="34" borderId="30" xfId="0" applyFont="1" applyFill="1" applyBorder="1" applyAlignment="1">
      <alignment horizontal="center" vertical="center" wrapText="1"/>
    </xf>
    <xf numFmtId="0" fontId="39" fillId="34" borderId="33" xfId="0" applyFont="1" applyFill="1" applyBorder="1" applyAlignment="1">
      <alignment horizontal="center" vertical="center" wrapText="1"/>
    </xf>
    <xf numFmtId="0" fontId="17" fillId="0" borderId="40" xfId="0" applyFont="1" applyBorder="1" applyAlignment="1">
      <alignment horizontal="center"/>
    </xf>
    <xf numFmtId="0" fontId="17" fillId="0" borderId="77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14" fontId="19" fillId="0" borderId="0" xfId="0" applyNumberFormat="1" applyFont="1" applyBorder="1" applyAlignment="1">
      <alignment horizontal="center" vertical="center"/>
    </xf>
    <xf numFmtId="0" fontId="146" fillId="34" borderId="59" xfId="0" applyFont="1" applyFill="1" applyBorder="1" applyAlignment="1">
      <alignment horizontal="center" vertical="center" wrapText="1"/>
    </xf>
    <xf numFmtId="0" fontId="146" fillId="34" borderId="39" xfId="0" applyFont="1" applyFill="1" applyBorder="1" applyAlignment="1">
      <alignment horizontal="center" vertical="center" wrapText="1"/>
    </xf>
    <xf numFmtId="14" fontId="19" fillId="0" borderId="0" xfId="0" applyNumberFormat="1" applyFont="1" applyBorder="1" applyAlignment="1">
      <alignment horizontal="right"/>
    </xf>
    <xf numFmtId="2" fontId="19" fillId="0" borderId="72" xfId="0" applyNumberFormat="1" applyFont="1" applyFill="1" applyBorder="1" applyAlignment="1">
      <alignment horizontal="center" vertical="center" wrapText="1"/>
    </xf>
    <xf numFmtId="2" fontId="19" fillId="0" borderId="49" xfId="0" applyNumberFormat="1" applyFont="1" applyFill="1" applyBorder="1" applyAlignment="1">
      <alignment horizontal="center" vertical="center" wrapText="1"/>
    </xf>
    <xf numFmtId="0" fontId="17" fillId="0" borderId="60" xfId="0" applyFont="1" applyFill="1" applyBorder="1" applyAlignment="1">
      <alignment horizontal="center" vertical="center" wrapText="1"/>
    </xf>
    <xf numFmtId="0" fontId="17" fillId="0" borderId="73" xfId="0" applyFont="1" applyFill="1" applyBorder="1" applyAlignment="1">
      <alignment horizontal="center" vertical="center" wrapText="1"/>
    </xf>
    <xf numFmtId="0" fontId="17" fillId="0" borderId="59" xfId="0" applyFont="1" applyFill="1" applyBorder="1" applyAlignment="1">
      <alignment horizontal="center" vertical="center" wrapText="1"/>
    </xf>
    <xf numFmtId="2" fontId="19" fillId="0" borderId="75" xfId="0" applyNumberFormat="1" applyFont="1" applyFill="1" applyBorder="1" applyAlignment="1">
      <alignment horizontal="center" vertical="center" wrapText="1"/>
    </xf>
    <xf numFmtId="2" fontId="19" fillId="0" borderId="71" xfId="0" applyNumberFormat="1" applyFont="1" applyFill="1" applyBorder="1" applyAlignment="1">
      <alignment horizontal="center" vertical="center" wrapText="1"/>
    </xf>
    <xf numFmtId="0" fontId="19" fillId="33" borderId="28" xfId="0" applyFont="1" applyFill="1" applyBorder="1" applyAlignment="1">
      <alignment horizontal="center" vertical="center" wrapText="1"/>
    </xf>
    <xf numFmtId="0" fontId="19" fillId="33" borderId="27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9" fillId="33" borderId="68" xfId="0" applyFont="1" applyFill="1" applyBorder="1" applyAlignment="1">
      <alignment horizontal="center" vertical="center" wrapText="1"/>
    </xf>
    <xf numFmtId="0" fontId="19" fillId="33" borderId="53" xfId="0" applyFont="1" applyFill="1" applyBorder="1" applyAlignment="1">
      <alignment horizontal="center" vertical="center" wrapText="1"/>
    </xf>
    <xf numFmtId="0" fontId="19" fillId="33" borderId="21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14" fontId="19" fillId="34" borderId="22" xfId="0" applyNumberFormat="1" applyFont="1" applyFill="1" applyBorder="1" applyAlignment="1">
      <alignment horizontal="center" vertical="center"/>
    </xf>
    <xf numFmtId="14" fontId="19" fillId="34" borderId="29" xfId="0" applyNumberFormat="1" applyFont="1" applyFill="1" applyBorder="1" applyAlignment="1">
      <alignment horizontal="center" vertical="center"/>
    </xf>
    <xf numFmtId="0" fontId="19" fillId="34" borderId="35" xfId="0" applyFont="1" applyFill="1" applyBorder="1" applyAlignment="1">
      <alignment horizontal="center" vertical="center" wrapText="1"/>
    </xf>
    <xf numFmtId="0" fontId="19" fillId="34" borderId="40" xfId="0" applyFont="1" applyFill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19" fillId="33" borderId="52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75" xfId="0" applyFont="1" applyFill="1" applyBorder="1" applyAlignment="1">
      <alignment horizontal="center" vertical="center" wrapText="1"/>
    </xf>
    <xf numFmtId="0" fontId="19" fillId="33" borderId="70" xfId="0" applyFont="1" applyFill="1" applyBorder="1" applyAlignment="1">
      <alignment horizontal="center" vertical="center" wrapText="1"/>
    </xf>
    <xf numFmtId="0" fontId="19" fillId="33" borderId="57" xfId="0" applyFont="1" applyFill="1" applyBorder="1" applyAlignment="1">
      <alignment horizontal="center" vertical="center" wrapText="1"/>
    </xf>
    <xf numFmtId="0" fontId="19" fillId="33" borderId="71" xfId="0" applyFont="1" applyFill="1" applyBorder="1" applyAlignment="1">
      <alignment horizontal="center" vertical="center" wrapText="1"/>
    </xf>
    <xf numFmtId="0" fontId="25" fillId="33" borderId="32" xfId="0" applyFont="1" applyFill="1" applyBorder="1" applyAlignment="1">
      <alignment horizontal="center" wrapText="1"/>
    </xf>
    <xf numFmtId="0" fontId="25" fillId="33" borderId="20" xfId="0" applyFont="1" applyFill="1" applyBorder="1" applyAlignment="1">
      <alignment horizontal="center" wrapText="1"/>
    </xf>
    <xf numFmtId="0" fontId="25" fillId="33" borderId="43" xfId="0" applyFont="1" applyFill="1" applyBorder="1" applyAlignment="1">
      <alignment horizontal="center" wrapText="1"/>
    </xf>
    <xf numFmtId="0" fontId="19" fillId="33" borderId="62" xfId="0" applyFont="1" applyFill="1" applyBorder="1" applyAlignment="1">
      <alignment horizontal="center" vertical="center" wrapText="1"/>
    </xf>
    <xf numFmtId="0" fontId="19" fillId="34" borderId="37" xfId="0" applyFont="1" applyFill="1" applyBorder="1" applyAlignment="1">
      <alignment horizontal="center" vertical="center" wrapText="1"/>
    </xf>
    <xf numFmtId="0" fontId="19" fillId="32" borderId="38" xfId="0" applyFont="1" applyFill="1" applyBorder="1" applyAlignment="1">
      <alignment horizontal="center" vertical="center" wrapText="1"/>
    </xf>
    <xf numFmtId="0" fontId="25" fillId="33" borderId="68" xfId="0" applyFont="1" applyFill="1" applyBorder="1" applyAlignment="1">
      <alignment horizontal="center" wrapText="1"/>
    </xf>
    <xf numFmtId="0" fontId="25" fillId="33" borderId="28" xfId="0" applyFont="1" applyFill="1" applyBorder="1" applyAlignment="1">
      <alignment horizontal="center" wrapText="1"/>
    </xf>
    <xf numFmtId="0" fontId="25" fillId="33" borderId="67" xfId="0" applyFont="1" applyFill="1" applyBorder="1" applyAlignment="1">
      <alignment horizontal="center" wrapText="1"/>
    </xf>
    <xf numFmtId="0" fontId="25" fillId="33" borderId="22" xfId="0" applyFont="1" applyFill="1" applyBorder="1" applyAlignment="1">
      <alignment horizontal="center" wrapText="1"/>
    </xf>
    <xf numFmtId="0" fontId="25" fillId="33" borderId="64" xfId="0" applyFont="1" applyFill="1" applyBorder="1" applyAlignment="1">
      <alignment horizontal="center" wrapText="1"/>
    </xf>
    <xf numFmtId="0" fontId="25" fillId="33" borderId="29" xfId="0" applyFont="1" applyFill="1" applyBorder="1" applyAlignment="1">
      <alignment horizontal="center" wrapText="1"/>
    </xf>
    <xf numFmtId="0" fontId="140" fillId="34" borderId="30" xfId="0" applyFont="1" applyFill="1" applyBorder="1" applyAlignment="1">
      <alignment horizontal="center" vertical="center" wrapText="1"/>
    </xf>
    <xf numFmtId="0" fontId="140" fillId="34" borderId="34" xfId="0" applyFont="1" applyFill="1" applyBorder="1" applyAlignment="1">
      <alignment horizontal="center" vertical="center" wrapText="1"/>
    </xf>
    <xf numFmtId="0" fontId="140" fillId="34" borderId="31" xfId="0" applyFont="1" applyFill="1" applyBorder="1" applyAlignment="1">
      <alignment horizontal="center" vertical="center" wrapText="1"/>
    </xf>
    <xf numFmtId="0" fontId="140" fillId="34" borderId="41" xfId="0" applyFont="1" applyFill="1" applyBorder="1" applyAlignment="1">
      <alignment horizontal="center" vertical="center" wrapText="1"/>
    </xf>
    <xf numFmtId="0" fontId="137" fillId="36" borderId="22" xfId="0" applyFont="1" applyFill="1" applyBorder="1" applyAlignment="1">
      <alignment horizontal="center"/>
    </xf>
    <xf numFmtId="0" fontId="137" fillId="36" borderId="29" xfId="0" applyFont="1" applyFill="1" applyBorder="1" applyAlignment="1">
      <alignment horizontal="center"/>
    </xf>
    <xf numFmtId="0" fontId="128" fillId="0" borderId="0" xfId="0" applyFont="1" applyAlignment="1">
      <alignment horizontal="left" wrapText="1"/>
    </xf>
    <xf numFmtId="0" fontId="33" fillId="33" borderId="18" xfId="0" applyFont="1" applyFill="1" applyBorder="1" applyAlignment="1">
      <alignment horizontal="center" vertical="center" wrapText="1"/>
    </xf>
    <xf numFmtId="0" fontId="33" fillId="33" borderId="34" xfId="0" applyFont="1" applyFill="1" applyBorder="1" applyAlignment="1">
      <alignment horizontal="center" vertical="center" wrapText="1"/>
    </xf>
    <xf numFmtId="0" fontId="33" fillId="33" borderId="14" xfId="0" applyFont="1" applyFill="1" applyBorder="1" applyAlignment="1">
      <alignment horizontal="center" vertical="center" wrapText="1"/>
    </xf>
    <xf numFmtId="0" fontId="33" fillId="33" borderId="41" xfId="0" applyFont="1" applyFill="1" applyBorder="1" applyAlignment="1">
      <alignment horizontal="center" vertical="center" wrapText="1"/>
    </xf>
    <xf numFmtId="0" fontId="33" fillId="34" borderId="78" xfId="0" applyFont="1" applyFill="1" applyBorder="1" applyAlignment="1">
      <alignment horizontal="center" vertical="center" wrapText="1"/>
    </xf>
    <xf numFmtId="0" fontId="33" fillId="34" borderId="11" xfId="0" applyFont="1" applyFill="1" applyBorder="1" applyAlignment="1">
      <alignment horizontal="center" vertical="center" wrapText="1"/>
    </xf>
    <xf numFmtId="0" fontId="33" fillId="34" borderId="80" xfId="0" applyFont="1" applyFill="1" applyBorder="1" applyAlignment="1">
      <alignment horizontal="center" vertical="center" wrapText="1"/>
    </xf>
    <xf numFmtId="0" fontId="33" fillId="34" borderId="65" xfId="0" applyFont="1" applyFill="1" applyBorder="1" applyAlignment="1">
      <alignment horizontal="center" vertical="center" wrapText="1"/>
    </xf>
    <xf numFmtId="0" fontId="137" fillId="36" borderId="30" xfId="0" applyFont="1" applyFill="1" applyBorder="1" applyAlignment="1">
      <alignment horizontal="center" vertical="center" wrapText="1"/>
    </xf>
    <xf numFmtId="0" fontId="137" fillId="36" borderId="34" xfId="0" applyFont="1" applyFill="1" applyBorder="1" applyAlignment="1">
      <alignment horizontal="center" vertical="center" wrapText="1"/>
    </xf>
    <xf numFmtId="0" fontId="137" fillId="36" borderId="31" xfId="0" applyFont="1" applyFill="1" applyBorder="1" applyAlignment="1">
      <alignment horizontal="center" vertical="center" wrapText="1"/>
    </xf>
    <xf numFmtId="0" fontId="137" fillId="36" borderId="41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73" xfId="0" applyFont="1" applyBorder="1" applyAlignment="1">
      <alignment horizontal="center" vertical="center" wrapText="1"/>
    </xf>
    <xf numFmtId="0" fontId="25" fillId="33" borderId="62" xfId="0" applyFont="1" applyFill="1" applyBorder="1" applyAlignment="1">
      <alignment horizontal="center" wrapText="1"/>
    </xf>
    <xf numFmtId="0" fontId="25" fillId="33" borderId="16" xfId="0" applyFont="1" applyFill="1" applyBorder="1" applyAlignment="1">
      <alignment horizontal="center" wrapText="1"/>
    </xf>
    <xf numFmtId="0" fontId="25" fillId="33" borderId="83" xfId="0" applyFont="1" applyFill="1" applyBorder="1" applyAlignment="1">
      <alignment horizontal="center" wrapText="1"/>
    </xf>
    <xf numFmtId="0" fontId="29" fillId="32" borderId="78" xfId="0" applyFont="1" applyFill="1" applyBorder="1" applyAlignment="1">
      <alignment horizontal="center" vertical="center" wrapText="1"/>
    </xf>
    <xf numFmtId="0" fontId="29" fillId="32" borderId="54" xfId="0" applyFont="1" applyFill="1" applyBorder="1" applyAlignment="1">
      <alignment horizontal="center" vertical="center" wrapText="1"/>
    </xf>
    <xf numFmtId="0" fontId="29" fillId="32" borderId="79" xfId="0" applyFont="1" applyFill="1" applyBorder="1" applyAlignment="1">
      <alignment horizontal="center" vertical="center" wrapText="1"/>
    </xf>
    <xf numFmtId="0" fontId="19" fillId="32" borderId="78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center"/>
    </xf>
    <xf numFmtId="0" fontId="19" fillId="33" borderId="18" xfId="0" applyFont="1" applyFill="1" applyBorder="1" applyAlignment="1">
      <alignment horizont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 wrapText="1"/>
    </xf>
    <xf numFmtId="0" fontId="29" fillId="33" borderId="52" xfId="0" applyFont="1" applyFill="1" applyBorder="1" applyAlignment="1">
      <alignment horizontal="center" wrapText="1"/>
    </xf>
    <xf numFmtId="0" fontId="29" fillId="33" borderId="12" xfId="0" applyFont="1" applyFill="1" applyBorder="1" applyAlignment="1">
      <alignment horizontal="center" wrapText="1"/>
    </xf>
    <xf numFmtId="0" fontId="140" fillId="34" borderId="78" xfId="0" applyFont="1" applyFill="1" applyBorder="1" applyAlignment="1">
      <alignment horizontal="center" vertical="center" wrapText="1"/>
    </xf>
    <xf numFmtId="0" fontId="140" fillId="34" borderId="11" xfId="0" applyFont="1" applyFill="1" applyBorder="1" applyAlignment="1">
      <alignment horizontal="center" vertical="center" wrapText="1"/>
    </xf>
    <xf numFmtId="0" fontId="140" fillId="34" borderId="54" xfId="0" applyFont="1" applyFill="1" applyBorder="1" applyAlignment="1">
      <alignment horizontal="center" vertical="center" wrapText="1"/>
    </xf>
    <xf numFmtId="0" fontId="140" fillId="34" borderId="66" xfId="0" applyFont="1" applyFill="1" applyBorder="1" applyAlignment="1">
      <alignment horizontal="center" vertical="center" wrapText="1"/>
    </xf>
    <xf numFmtId="0" fontId="126" fillId="0" borderId="0" xfId="0" applyFont="1" applyAlignment="1">
      <alignment horizontal="left"/>
    </xf>
    <xf numFmtId="0" fontId="25" fillId="0" borderId="74" xfId="0" applyFont="1" applyBorder="1" applyAlignment="1">
      <alignment horizontal="center" vertical="center" wrapText="1"/>
    </xf>
    <xf numFmtId="212" fontId="19" fillId="0" borderId="26" xfId="0" applyNumberFormat="1" applyFont="1" applyBorder="1" applyAlignment="1">
      <alignment horizontal="center" wrapText="1"/>
    </xf>
    <xf numFmtId="212" fontId="19" fillId="0" borderId="49" xfId="0" applyNumberFormat="1" applyFont="1" applyBorder="1" applyAlignment="1">
      <alignment horizontal="center" wrapText="1"/>
    </xf>
    <xf numFmtId="212" fontId="19" fillId="0" borderId="52" xfId="0" applyNumberFormat="1" applyFont="1" applyBorder="1" applyAlignment="1">
      <alignment horizontal="center" wrapText="1"/>
    </xf>
    <xf numFmtId="212" fontId="19" fillId="0" borderId="75" xfId="0" applyNumberFormat="1" applyFont="1" applyBorder="1" applyAlignment="1">
      <alignment horizontal="center" wrapText="1"/>
    </xf>
    <xf numFmtId="0" fontId="137" fillId="36" borderId="48" xfId="0" applyFont="1" applyFill="1" applyBorder="1" applyAlignment="1">
      <alignment horizontal="center" vertical="center" wrapText="1"/>
    </xf>
    <xf numFmtId="0" fontId="137" fillId="36" borderId="43" xfId="0" applyFont="1" applyFill="1" applyBorder="1" applyAlignment="1">
      <alignment horizontal="center" vertical="center" wrapText="1"/>
    </xf>
    <xf numFmtId="0" fontId="33" fillId="33" borderId="52" xfId="0" applyFont="1" applyFill="1" applyBorder="1" applyAlignment="1">
      <alignment horizontal="center" vertical="center" wrapText="1"/>
    </xf>
    <xf numFmtId="0" fontId="33" fillId="33" borderId="11" xfId="0" applyFont="1" applyFill="1" applyBorder="1" applyAlignment="1">
      <alignment horizontal="center" vertical="center" wrapText="1"/>
    </xf>
    <xf numFmtId="0" fontId="125" fillId="0" borderId="0" xfId="0" applyFont="1" applyBorder="1" applyAlignment="1">
      <alignment horizontal="left" wrapText="1"/>
    </xf>
    <xf numFmtId="0" fontId="19" fillId="33" borderId="68" xfId="0" applyFont="1" applyFill="1" applyBorder="1" applyAlignment="1">
      <alignment horizontal="center" wrapText="1"/>
    </xf>
    <xf numFmtId="0" fontId="19" fillId="33" borderId="78" xfId="0" applyFont="1" applyFill="1" applyBorder="1" applyAlignment="1">
      <alignment horizontal="center" wrapText="1"/>
    </xf>
    <xf numFmtId="0" fontId="19" fillId="33" borderId="12" xfId="0" applyFont="1" applyFill="1" applyBorder="1" applyAlignment="1">
      <alignment horizontal="center" wrapText="1"/>
    </xf>
    <xf numFmtId="0" fontId="19" fillId="33" borderId="75" xfId="0" applyFont="1" applyFill="1" applyBorder="1" applyAlignment="1">
      <alignment horizontal="center" wrapText="1"/>
    </xf>
    <xf numFmtId="0" fontId="19" fillId="33" borderId="79" xfId="0" applyFont="1" applyFill="1" applyBorder="1" applyAlignment="1">
      <alignment horizontal="center" wrapText="1"/>
    </xf>
    <xf numFmtId="0" fontId="19" fillId="33" borderId="56" xfId="0" applyFont="1" applyFill="1" applyBorder="1" applyAlignment="1">
      <alignment horizontal="center" wrapText="1"/>
    </xf>
    <xf numFmtId="0" fontId="19" fillId="33" borderId="49" xfId="0" applyFont="1" applyFill="1" applyBorder="1" applyAlignment="1">
      <alignment horizontal="center" wrapText="1"/>
    </xf>
    <xf numFmtId="0" fontId="19" fillId="33" borderId="62" xfId="0" applyFont="1" applyFill="1" applyBorder="1" applyAlignment="1">
      <alignment horizontal="center" wrapText="1"/>
    </xf>
    <xf numFmtId="0" fontId="137" fillId="36" borderId="78" xfId="0" applyFont="1" applyFill="1" applyBorder="1" applyAlignment="1">
      <alignment horizontal="center" vertical="center" wrapText="1"/>
    </xf>
    <xf numFmtId="0" fontId="137" fillId="36" borderId="11" xfId="0" applyFont="1" applyFill="1" applyBorder="1" applyAlignment="1">
      <alignment horizontal="center" vertical="center" wrapText="1"/>
    </xf>
    <xf numFmtId="0" fontId="137" fillId="36" borderId="79" xfId="0" applyFont="1" applyFill="1" applyBorder="1" applyAlignment="1">
      <alignment horizontal="center" vertical="center" wrapText="1"/>
    </xf>
    <xf numFmtId="0" fontId="137" fillId="36" borderId="66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29" fillId="33" borderId="84" xfId="0" applyFont="1" applyFill="1" applyBorder="1" applyAlignment="1">
      <alignment horizontal="center" wrapText="1"/>
    </xf>
    <xf numFmtId="0" fontId="29" fillId="33" borderId="0" xfId="0" applyFont="1" applyFill="1" applyBorder="1" applyAlignment="1">
      <alignment horizontal="center" wrapText="1"/>
    </xf>
    <xf numFmtId="0" fontId="19" fillId="34" borderId="58" xfId="0" applyFont="1" applyFill="1" applyBorder="1" applyAlignment="1">
      <alignment horizontal="center" vertical="center" wrapText="1"/>
    </xf>
    <xf numFmtId="0" fontId="19" fillId="34" borderId="78" xfId="0" applyFont="1" applyFill="1" applyBorder="1" applyAlignment="1">
      <alignment horizontal="center" vertical="center" wrapText="1"/>
    </xf>
    <xf numFmtId="0" fontId="19" fillId="34" borderId="11" xfId="0" applyFont="1" applyFill="1" applyBorder="1" applyAlignment="1">
      <alignment horizontal="center" vertical="center" wrapText="1"/>
    </xf>
    <xf numFmtId="0" fontId="19" fillId="34" borderId="79" xfId="0" applyFont="1" applyFill="1" applyBorder="1" applyAlignment="1">
      <alignment horizontal="center" vertical="center" wrapText="1"/>
    </xf>
    <xf numFmtId="0" fontId="19" fillId="34" borderId="66" xfId="0" applyFont="1" applyFill="1" applyBorder="1" applyAlignment="1">
      <alignment horizontal="center" vertical="center" wrapText="1"/>
    </xf>
    <xf numFmtId="0" fontId="19" fillId="33" borderId="84" xfId="0" applyFont="1" applyFill="1" applyBorder="1" applyAlignment="1">
      <alignment horizontal="center" vertical="center" wrapText="1"/>
    </xf>
    <xf numFmtId="0" fontId="19" fillId="33" borderId="69" xfId="0" applyFont="1" applyFill="1" applyBorder="1" applyAlignment="1">
      <alignment horizontal="center" vertical="center" wrapText="1"/>
    </xf>
    <xf numFmtId="0" fontId="39" fillId="33" borderId="25" xfId="0" applyFont="1" applyFill="1" applyBorder="1" applyAlignment="1">
      <alignment horizontal="center" wrapText="1"/>
    </xf>
    <xf numFmtId="0" fontId="39" fillId="33" borderId="48" xfId="0" applyFont="1" applyFill="1" applyBorder="1" applyAlignment="1">
      <alignment horizontal="center" wrapText="1"/>
    </xf>
    <xf numFmtId="212" fontId="19" fillId="0" borderId="84" xfId="0" applyNumberFormat="1" applyFont="1" applyBorder="1" applyAlignment="1">
      <alignment horizontal="center" wrapText="1"/>
    </xf>
    <xf numFmtId="212" fontId="19" fillId="0" borderId="85" xfId="0" applyNumberFormat="1" applyFont="1" applyBorder="1" applyAlignment="1">
      <alignment horizontal="center" wrapText="1"/>
    </xf>
    <xf numFmtId="0" fontId="19" fillId="33" borderId="24" xfId="0" applyFont="1" applyFill="1" applyBorder="1" applyAlignment="1">
      <alignment horizontal="center" wrapText="1"/>
    </xf>
    <xf numFmtId="0" fontId="19" fillId="33" borderId="44" xfId="0" applyFont="1" applyFill="1" applyBorder="1" applyAlignment="1">
      <alignment horizontal="center" wrapText="1"/>
    </xf>
    <xf numFmtId="0" fontId="25" fillId="34" borderId="78" xfId="0" applyFont="1" applyFill="1" applyBorder="1" applyAlignment="1">
      <alignment horizontal="center" vertical="center" wrapText="1"/>
    </xf>
    <xf numFmtId="0" fontId="25" fillId="34" borderId="11" xfId="0" applyFont="1" applyFill="1" applyBorder="1" applyAlignment="1">
      <alignment horizontal="center" vertical="center" wrapText="1"/>
    </xf>
    <xf numFmtId="0" fontId="26" fillId="34" borderId="22" xfId="0" applyFont="1" applyFill="1" applyBorder="1" applyAlignment="1">
      <alignment horizontal="center" vertical="center" wrapText="1"/>
    </xf>
    <xf numFmtId="0" fontId="26" fillId="34" borderId="29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128" fillId="0" borderId="0" xfId="0" applyFont="1" applyAlignment="1">
      <alignment horizontal="left"/>
    </xf>
    <xf numFmtId="0" fontId="25" fillId="33" borderId="37" xfId="0" applyFont="1" applyFill="1" applyBorder="1" applyAlignment="1">
      <alignment horizontal="center" vertical="center" wrapText="1"/>
    </xf>
    <xf numFmtId="0" fontId="26" fillId="33" borderId="38" xfId="0" applyFont="1" applyFill="1" applyBorder="1" applyAlignment="1">
      <alignment horizontal="center" vertical="center" wrapText="1"/>
    </xf>
    <xf numFmtId="0" fontId="26" fillId="33" borderId="39" xfId="0" applyFont="1" applyFill="1" applyBorder="1" applyAlignment="1">
      <alignment horizontal="center" vertical="center" wrapText="1"/>
    </xf>
    <xf numFmtId="0" fontId="19" fillId="33" borderId="37" xfId="0" applyFont="1" applyFill="1" applyBorder="1" applyAlignment="1">
      <alignment horizontal="center" vertical="center" wrapText="1"/>
    </xf>
    <xf numFmtId="0" fontId="19" fillId="33" borderId="38" xfId="0" applyFont="1" applyFill="1" applyBorder="1" applyAlignment="1">
      <alignment horizontal="center" vertical="center" wrapText="1"/>
    </xf>
    <xf numFmtId="0" fontId="19" fillId="33" borderId="39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57" xfId="0" applyFont="1" applyFill="1" applyBorder="1" applyAlignment="1">
      <alignment horizontal="center" vertical="center" wrapText="1"/>
    </xf>
    <xf numFmtId="0" fontId="25" fillId="33" borderId="65" xfId="0" applyFont="1" applyFill="1" applyBorder="1" applyAlignment="1">
      <alignment horizontal="center" vertical="center" wrapText="1"/>
    </xf>
    <xf numFmtId="0" fontId="25" fillId="33" borderId="78" xfId="0" applyFont="1" applyFill="1" applyBorder="1" applyAlignment="1">
      <alignment horizontal="center" vertical="center" wrapText="1"/>
    </xf>
    <xf numFmtId="0" fontId="25" fillId="33" borderId="79" xfId="0" applyFont="1" applyFill="1" applyBorder="1" applyAlignment="1">
      <alignment horizontal="center" vertical="center" wrapText="1"/>
    </xf>
    <xf numFmtId="0" fontId="25" fillId="33" borderId="56" xfId="0" applyFont="1" applyFill="1" applyBorder="1" applyAlignment="1">
      <alignment horizontal="center" vertical="center" wrapText="1"/>
    </xf>
    <xf numFmtId="0" fontId="140" fillId="34" borderId="22" xfId="0" applyFont="1" applyFill="1" applyBorder="1" applyAlignment="1">
      <alignment horizontal="center" vertical="center" wrapText="1"/>
    </xf>
    <xf numFmtId="0" fontId="140" fillId="34" borderId="29" xfId="0" applyFont="1" applyFill="1" applyBorder="1" applyAlignment="1">
      <alignment horizontal="center" vertical="center" wrapText="1"/>
    </xf>
    <xf numFmtId="0" fontId="25" fillId="0" borderId="40" xfId="0" applyFont="1" applyBorder="1" applyAlignment="1">
      <alignment horizontal="left" vertical="center" wrapText="1"/>
    </xf>
    <xf numFmtId="0" fontId="25" fillId="0" borderId="77" xfId="0" applyFont="1" applyBorder="1" applyAlignment="1">
      <alignment horizontal="left" vertical="center" wrapText="1"/>
    </xf>
    <xf numFmtId="0" fontId="25" fillId="0" borderId="86" xfId="0" applyFont="1" applyBorder="1" applyAlignment="1">
      <alignment horizontal="left" vertical="center" wrapText="1"/>
    </xf>
    <xf numFmtId="0" fontId="19" fillId="0" borderId="0" xfId="42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>
      <alignment horizontal="right"/>
    </xf>
    <xf numFmtId="0" fontId="140" fillId="34" borderId="69" xfId="0" applyFont="1" applyFill="1" applyBorder="1" applyAlignment="1">
      <alignment horizontal="center" vertical="center" wrapText="1"/>
    </xf>
    <xf numFmtId="0" fontId="140" fillId="34" borderId="79" xfId="0" applyFont="1" applyFill="1" applyBorder="1" applyAlignment="1">
      <alignment horizontal="center" vertical="center" wrapText="1"/>
    </xf>
    <xf numFmtId="0" fontId="140" fillId="34" borderId="35" xfId="0" applyFont="1" applyFill="1" applyBorder="1" applyAlignment="1">
      <alignment horizontal="center" wrapText="1"/>
    </xf>
    <xf numFmtId="0" fontId="140" fillId="34" borderId="58" xfId="0" applyFont="1" applyFill="1" applyBorder="1" applyAlignment="1">
      <alignment horizontal="center" wrapText="1"/>
    </xf>
    <xf numFmtId="0" fontId="53" fillId="0" borderId="56" xfId="0" applyFont="1" applyBorder="1" applyAlignment="1">
      <alignment horizontal="right" vertical="center"/>
    </xf>
    <xf numFmtId="0" fontId="19" fillId="33" borderId="78" xfId="0" applyFont="1" applyFill="1" applyBorder="1" applyAlignment="1">
      <alignment horizontal="center" vertical="center" wrapText="1"/>
    </xf>
    <xf numFmtId="0" fontId="19" fillId="33" borderId="80" xfId="0" applyFont="1" applyFill="1" applyBorder="1" applyAlignment="1">
      <alignment horizontal="center" vertical="center" wrapText="1"/>
    </xf>
    <xf numFmtId="0" fontId="19" fillId="33" borderId="65" xfId="0" applyFont="1" applyFill="1" applyBorder="1" applyAlignment="1">
      <alignment horizontal="center" vertical="center" wrapText="1"/>
    </xf>
    <xf numFmtId="0" fontId="19" fillId="34" borderId="12" xfId="0" applyFont="1" applyFill="1" applyBorder="1" applyAlignment="1">
      <alignment horizontal="center" vertical="center" wrapText="1"/>
    </xf>
    <xf numFmtId="0" fontId="19" fillId="34" borderId="54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 vertical="center" wrapText="1"/>
    </xf>
    <xf numFmtId="0" fontId="19" fillId="34" borderId="30" xfId="0" applyFont="1" applyFill="1" applyBorder="1" applyAlignment="1">
      <alignment horizontal="center" vertical="center" wrapText="1"/>
    </xf>
    <xf numFmtId="0" fontId="19" fillId="34" borderId="23" xfId="0" applyFont="1" applyFill="1" applyBorder="1" applyAlignment="1">
      <alignment horizontal="center" vertical="center" wrapText="1"/>
    </xf>
    <xf numFmtId="0" fontId="19" fillId="34" borderId="33" xfId="0" applyFont="1" applyFill="1" applyBorder="1" applyAlignment="1">
      <alignment horizontal="center" vertical="center" wrapText="1"/>
    </xf>
    <xf numFmtId="0" fontId="19" fillId="34" borderId="24" xfId="0" applyFont="1" applyFill="1" applyBorder="1" applyAlignment="1">
      <alignment horizontal="center" vertical="center" wrapText="1"/>
    </xf>
    <xf numFmtId="0" fontId="19" fillId="34" borderId="30" xfId="0" applyFont="1" applyFill="1" applyBorder="1" applyAlignment="1">
      <alignment horizontal="center" wrapText="1"/>
    </xf>
    <xf numFmtId="0" fontId="19" fillId="34" borderId="34" xfId="0" applyFont="1" applyFill="1" applyBorder="1" applyAlignment="1">
      <alignment horizontal="center" wrapText="1"/>
    </xf>
    <xf numFmtId="0" fontId="25" fillId="0" borderId="35" xfId="0" applyFont="1" applyBorder="1" applyAlignment="1">
      <alignment horizontal="left" vertical="center" wrapText="1"/>
    </xf>
    <xf numFmtId="0" fontId="25" fillId="0" borderId="63" xfId="0" applyFont="1" applyBorder="1" applyAlignment="1">
      <alignment horizontal="left" vertical="center" wrapText="1"/>
    </xf>
    <xf numFmtId="0" fontId="25" fillId="0" borderId="58" xfId="0" applyFont="1" applyBorder="1" applyAlignment="1">
      <alignment horizontal="left" vertical="center" wrapText="1"/>
    </xf>
    <xf numFmtId="0" fontId="25" fillId="0" borderId="36" xfId="0" applyFont="1" applyBorder="1" applyAlignment="1">
      <alignment horizontal="left" vertical="center" wrapText="1"/>
    </xf>
    <xf numFmtId="0" fontId="25" fillId="0" borderId="82" xfId="0" applyFont="1" applyBorder="1" applyAlignment="1">
      <alignment horizontal="left" vertical="center" wrapText="1"/>
    </xf>
    <xf numFmtId="0" fontId="25" fillId="0" borderId="87" xfId="0" applyFont="1" applyBorder="1" applyAlignment="1">
      <alignment horizontal="left" vertical="center" wrapText="1"/>
    </xf>
    <xf numFmtId="0" fontId="25" fillId="33" borderId="54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center" vertical="center" wrapText="1"/>
    </xf>
    <xf numFmtId="0" fontId="25" fillId="33" borderId="69" xfId="0" applyFont="1" applyFill="1" applyBorder="1" applyAlignment="1">
      <alignment horizontal="center" vertical="center" wrapText="1"/>
    </xf>
    <xf numFmtId="0" fontId="25" fillId="33" borderId="66" xfId="0" applyFont="1" applyFill="1" applyBorder="1" applyAlignment="1">
      <alignment horizontal="center" vertical="center" wrapText="1"/>
    </xf>
    <xf numFmtId="0" fontId="25" fillId="0" borderId="47" xfId="0" applyFont="1" applyBorder="1" applyAlignment="1">
      <alignment horizontal="left" vertical="center" wrapText="1"/>
    </xf>
    <xf numFmtId="0" fontId="25" fillId="0" borderId="61" xfId="0" applyFont="1" applyBorder="1" applyAlignment="1">
      <alignment horizontal="left" vertical="center" wrapText="1"/>
    </xf>
    <xf numFmtId="0" fontId="25" fillId="32" borderId="40" xfId="0" applyFont="1" applyFill="1" applyBorder="1" applyAlignment="1">
      <alignment horizontal="left" vertical="center" wrapText="1"/>
    </xf>
    <xf numFmtId="0" fontId="25" fillId="32" borderId="77" xfId="0" applyFont="1" applyFill="1" applyBorder="1" applyAlignment="1">
      <alignment horizontal="left" vertical="center" wrapText="1"/>
    </xf>
    <xf numFmtId="0" fontId="25" fillId="32" borderId="44" xfId="0" applyFont="1" applyFill="1" applyBorder="1" applyAlignment="1">
      <alignment horizontal="left" vertical="center" wrapText="1"/>
    </xf>
    <xf numFmtId="0" fontId="137" fillId="36" borderId="88" xfId="0" applyFont="1" applyFill="1" applyBorder="1" applyAlignment="1">
      <alignment horizontal="center" vertical="center" wrapText="1"/>
    </xf>
    <xf numFmtId="0" fontId="137" fillId="36" borderId="72" xfId="0" applyFont="1" applyFill="1" applyBorder="1" applyAlignment="1">
      <alignment horizontal="center" vertical="center" wrapText="1"/>
    </xf>
    <xf numFmtId="0" fontId="137" fillId="36" borderId="57" xfId="0" applyFont="1" applyFill="1" applyBorder="1" applyAlignment="1">
      <alignment horizontal="center" vertical="center" wrapText="1"/>
    </xf>
    <xf numFmtId="0" fontId="137" fillId="36" borderId="71" xfId="0" applyFont="1" applyFill="1" applyBorder="1" applyAlignment="1">
      <alignment horizontal="center" vertical="center" wrapText="1"/>
    </xf>
    <xf numFmtId="0" fontId="135" fillId="36" borderId="35" xfId="0" applyFont="1" applyFill="1" applyBorder="1" applyAlignment="1">
      <alignment horizontal="center" wrapText="1"/>
    </xf>
    <xf numFmtId="0" fontId="135" fillId="36" borderId="47" xfId="0" applyFont="1" applyFill="1" applyBorder="1" applyAlignment="1">
      <alignment horizontal="center" wrapText="1"/>
    </xf>
    <xf numFmtId="0" fontId="137" fillId="36" borderId="47" xfId="0" applyFont="1" applyFill="1" applyBorder="1" applyAlignment="1">
      <alignment horizontal="center" vertical="center" wrapText="1"/>
    </xf>
    <xf numFmtId="0" fontId="137" fillId="36" borderId="18" xfId="0" applyFont="1" applyFill="1" applyBorder="1" applyAlignment="1">
      <alignment horizontal="center" vertical="center" wrapText="1"/>
    </xf>
    <xf numFmtId="0" fontId="137" fillId="36" borderId="44" xfId="0" applyFont="1" applyFill="1" applyBorder="1" applyAlignment="1">
      <alignment horizontal="center" vertical="center" wrapText="1"/>
    </xf>
    <xf numFmtId="0" fontId="137" fillId="36" borderId="19" xfId="0" applyFont="1" applyFill="1" applyBorder="1" applyAlignment="1">
      <alignment horizontal="center" vertical="center" wrapText="1"/>
    </xf>
    <xf numFmtId="0" fontId="137" fillId="36" borderId="21" xfId="0" applyFont="1" applyFill="1" applyBorder="1" applyAlignment="1">
      <alignment horizontal="center" vertical="center" wrapText="1"/>
    </xf>
    <xf numFmtId="0" fontId="137" fillId="36" borderId="23" xfId="0" applyFont="1" applyFill="1" applyBorder="1" applyAlignment="1">
      <alignment horizontal="center" wrapText="1"/>
    </xf>
    <xf numFmtId="0" fontId="137" fillId="36" borderId="58" xfId="0" applyFont="1" applyFill="1" applyBorder="1" applyAlignment="1">
      <alignment horizontal="center" wrapText="1"/>
    </xf>
    <xf numFmtId="0" fontId="25" fillId="33" borderId="35" xfId="0" applyFont="1" applyFill="1" applyBorder="1" applyAlignment="1">
      <alignment horizontal="center" wrapText="1"/>
    </xf>
    <xf numFmtId="0" fontId="25" fillId="33" borderId="47" xfId="0" applyFont="1" applyFill="1" applyBorder="1" applyAlignment="1">
      <alignment horizontal="center" wrapText="1"/>
    </xf>
    <xf numFmtId="0" fontId="25" fillId="33" borderId="23" xfId="0" applyFont="1" applyFill="1" applyBorder="1" applyAlignment="1">
      <alignment horizontal="center" wrapText="1"/>
    </xf>
    <xf numFmtId="0" fontId="25" fillId="33" borderId="58" xfId="0" applyFont="1" applyFill="1" applyBorder="1" applyAlignment="1">
      <alignment horizontal="center" wrapText="1"/>
    </xf>
    <xf numFmtId="0" fontId="31" fillId="0" borderId="42" xfId="0" applyFont="1" applyBorder="1" applyAlignment="1">
      <alignment horizontal="center" vertical="center"/>
    </xf>
    <xf numFmtId="0" fontId="31" fillId="0" borderId="62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5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0" fontId="52" fillId="33" borderId="23" xfId="0" applyFont="1" applyFill="1" applyBorder="1" applyAlignment="1">
      <alignment horizontal="center" vertical="center"/>
    </xf>
    <xf numFmtId="0" fontId="52" fillId="33" borderId="58" xfId="0" applyFont="1" applyFill="1" applyBorder="1" applyAlignment="1">
      <alignment horizontal="center" vertical="center"/>
    </xf>
    <xf numFmtId="2" fontId="22" fillId="0" borderId="50" xfId="0" applyNumberFormat="1" applyFont="1" applyBorder="1" applyAlignment="1">
      <alignment horizontal="center" vertical="center"/>
    </xf>
    <xf numFmtId="2" fontId="22" fillId="0" borderId="83" xfId="0" applyNumberFormat="1" applyFont="1" applyBorder="1" applyAlignment="1">
      <alignment horizontal="center" vertical="center"/>
    </xf>
    <xf numFmtId="2" fontId="22" fillId="0" borderId="55" xfId="0" applyNumberFormat="1" applyFont="1" applyBorder="1" applyAlignment="1">
      <alignment horizontal="center" vertical="center"/>
    </xf>
    <xf numFmtId="2" fontId="22" fillId="35" borderId="15" xfId="0" applyNumberFormat="1" applyFont="1" applyFill="1" applyBorder="1" applyAlignment="1">
      <alignment horizontal="center" vertical="center"/>
    </xf>
    <xf numFmtId="2" fontId="22" fillId="35" borderId="16" xfId="0" applyNumberFormat="1" applyFont="1" applyFill="1" applyBorder="1" applyAlignment="1">
      <alignment horizontal="center" vertical="center"/>
    </xf>
    <xf numFmtId="2" fontId="22" fillId="35" borderId="27" xfId="0" applyNumberFormat="1" applyFont="1" applyFill="1" applyBorder="1" applyAlignment="1">
      <alignment horizontal="center" vertical="center"/>
    </xf>
    <xf numFmtId="2" fontId="135" fillId="0" borderId="15" xfId="0" applyNumberFormat="1" applyFont="1" applyBorder="1" applyAlignment="1">
      <alignment horizontal="center" vertical="center"/>
    </xf>
    <xf numFmtId="2" fontId="135" fillId="0" borderId="16" xfId="0" applyNumberFormat="1" applyFont="1" applyBorder="1" applyAlignment="1">
      <alignment horizontal="center" vertical="center"/>
    </xf>
    <xf numFmtId="2" fontId="135" fillId="0" borderId="17" xfId="0" applyNumberFormat="1" applyFont="1" applyBorder="1" applyAlignment="1">
      <alignment horizontal="center" vertical="center"/>
    </xf>
    <xf numFmtId="2" fontId="141" fillId="0" borderId="15" xfId="0" applyNumberFormat="1" applyFont="1" applyBorder="1" applyAlignment="1">
      <alignment horizontal="center" vertical="center"/>
    </xf>
    <xf numFmtId="2" fontId="141" fillId="0" borderId="16" xfId="0" applyNumberFormat="1" applyFont="1" applyBorder="1" applyAlignment="1">
      <alignment horizontal="center" vertical="center"/>
    </xf>
    <xf numFmtId="2" fontId="141" fillId="0" borderId="17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31" fillId="0" borderId="5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47" fillId="36" borderId="35" xfId="0" applyFont="1" applyFill="1" applyBorder="1" applyAlignment="1">
      <alignment horizontal="center"/>
    </xf>
    <xf numFmtId="0" fontId="147" fillId="36" borderId="58" xfId="0" applyFont="1" applyFill="1" applyBorder="1" applyAlignment="1">
      <alignment horizontal="center"/>
    </xf>
    <xf numFmtId="0" fontId="0" fillId="34" borderId="63" xfId="0" applyFont="1" applyFill="1" applyBorder="1" applyAlignment="1">
      <alignment horizontal="center"/>
    </xf>
    <xf numFmtId="0" fontId="0" fillId="34" borderId="58" xfId="0" applyFont="1" applyFill="1" applyBorder="1" applyAlignment="1">
      <alignment horizontal="center"/>
    </xf>
    <xf numFmtId="2" fontId="22" fillId="0" borderId="72" xfId="0" applyNumberFormat="1" applyFont="1" applyBorder="1" applyAlignment="1">
      <alignment horizontal="center" vertical="center"/>
    </xf>
    <xf numFmtId="2" fontId="22" fillId="0" borderId="85" xfId="0" applyNumberFormat="1" applyFont="1" applyBorder="1" applyAlignment="1">
      <alignment horizontal="center" vertical="center"/>
    </xf>
    <xf numFmtId="2" fontId="22" fillId="0" borderId="71" xfId="0" applyNumberFormat="1" applyFont="1" applyBorder="1" applyAlignment="1">
      <alignment horizontal="center" vertical="center"/>
    </xf>
    <xf numFmtId="0" fontId="16" fillId="0" borderId="0" xfId="42" applyFont="1" applyFill="1" applyBorder="1" applyAlignment="1" applyProtection="1">
      <alignment horizontal="center" vertical="center"/>
      <protection/>
    </xf>
    <xf numFmtId="0" fontId="45" fillId="0" borderId="0" xfId="0" applyFont="1" applyAlignment="1">
      <alignment horizontal="right"/>
    </xf>
    <xf numFmtId="0" fontId="147" fillId="34" borderId="63" xfId="0" applyFont="1" applyFill="1" applyBorder="1" applyAlignment="1">
      <alignment horizontal="center"/>
    </xf>
    <xf numFmtId="0" fontId="147" fillId="34" borderId="58" xfId="0" applyFont="1" applyFill="1" applyBorder="1" applyAlignment="1">
      <alignment horizontal="center"/>
    </xf>
    <xf numFmtId="0" fontId="137" fillId="36" borderId="12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wrapText="1"/>
    </xf>
    <xf numFmtId="0" fontId="19" fillId="33" borderId="63" xfId="0" applyFont="1" applyFill="1" applyBorder="1" applyAlignment="1">
      <alignment horizontal="center" wrapText="1"/>
    </xf>
    <xf numFmtId="0" fontId="19" fillId="33" borderId="47" xfId="0" applyFont="1" applyFill="1" applyBorder="1" applyAlignment="1">
      <alignment horizontal="center" wrapText="1"/>
    </xf>
    <xf numFmtId="0" fontId="61" fillId="34" borderId="35" xfId="0" applyFont="1" applyFill="1" applyBorder="1" applyAlignment="1">
      <alignment horizontal="center"/>
    </xf>
    <xf numFmtId="0" fontId="61" fillId="34" borderId="58" xfId="0" applyFont="1" applyFill="1" applyBorder="1" applyAlignment="1">
      <alignment horizontal="center"/>
    </xf>
    <xf numFmtId="0" fontId="29" fillId="32" borderId="68" xfId="0" applyFont="1" applyFill="1" applyBorder="1" applyAlignment="1">
      <alignment horizontal="center" vertical="center" wrapText="1"/>
    </xf>
    <xf numFmtId="0" fontId="29" fillId="32" borderId="53" xfId="0" applyFont="1" applyFill="1" applyBorder="1" applyAlignment="1">
      <alignment horizontal="center" vertical="center" wrapText="1"/>
    </xf>
    <xf numFmtId="0" fontId="29" fillId="32" borderId="42" xfId="0" applyFont="1" applyFill="1" applyBorder="1" applyAlignment="1">
      <alignment horizontal="center" vertical="center" wrapText="1"/>
    </xf>
    <xf numFmtId="0" fontId="61" fillId="34" borderId="22" xfId="0" applyFont="1" applyFill="1" applyBorder="1" applyAlignment="1">
      <alignment horizontal="center"/>
    </xf>
    <xf numFmtId="0" fontId="61" fillId="34" borderId="64" xfId="0" applyFont="1" applyFill="1" applyBorder="1" applyAlignment="1">
      <alignment horizontal="center"/>
    </xf>
    <xf numFmtId="0" fontId="61" fillId="34" borderId="29" xfId="0" applyFont="1" applyFill="1" applyBorder="1" applyAlignment="1">
      <alignment horizontal="center"/>
    </xf>
    <xf numFmtId="0" fontId="137" fillId="36" borderId="22" xfId="0" applyFont="1" applyFill="1" applyBorder="1" applyAlignment="1">
      <alignment horizontal="center" vertical="center" wrapText="1"/>
    </xf>
    <xf numFmtId="0" fontId="137" fillId="36" borderId="64" xfId="0" applyFont="1" applyFill="1" applyBorder="1" applyAlignment="1">
      <alignment horizontal="center" vertical="center" wrapText="1"/>
    </xf>
    <xf numFmtId="0" fontId="137" fillId="36" borderId="29" xfId="0" applyFont="1" applyFill="1" applyBorder="1" applyAlignment="1">
      <alignment horizontal="center" vertical="center" wrapText="1"/>
    </xf>
    <xf numFmtId="0" fontId="120" fillId="0" borderId="0" xfId="0" applyFont="1" applyAlignment="1">
      <alignment horizontal="left"/>
    </xf>
    <xf numFmtId="0" fontId="126" fillId="0" borderId="0" xfId="0" applyFont="1" applyBorder="1" applyAlignment="1">
      <alignment horizontal="left" wrapText="1"/>
    </xf>
    <xf numFmtId="0" fontId="25" fillId="33" borderId="52" xfId="0" applyFont="1" applyFill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29" fillId="32" borderId="51" xfId="0" applyFont="1" applyFill="1" applyBorder="1" applyAlignment="1">
      <alignment horizontal="center" vertical="center"/>
    </xf>
    <xf numFmtId="0" fontId="29" fillId="32" borderId="26" xfId="0" applyFont="1" applyFill="1" applyBorder="1" applyAlignment="1">
      <alignment horizontal="center" vertical="center"/>
    </xf>
    <xf numFmtId="0" fontId="20" fillId="0" borderId="0" xfId="42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 horizontal="right"/>
    </xf>
    <xf numFmtId="0" fontId="19" fillId="0" borderId="0" xfId="0" applyFont="1" applyFill="1" applyBorder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34" fillId="0" borderId="56" xfId="0" applyFont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Relationship Id="rId2" Type="http://schemas.openxmlformats.org/officeDocument/2006/relationships/image" Target="../media/image19.png" /><Relationship Id="rId3" Type="http://schemas.openxmlformats.org/officeDocument/2006/relationships/image" Target="../media/image20.jpeg" /><Relationship Id="rId4" Type="http://schemas.openxmlformats.org/officeDocument/2006/relationships/image" Target="../media/image21.jpeg" /><Relationship Id="rId5" Type="http://schemas.openxmlformats.org/officeDocument/2006/relationships/image" Target="../media/image22.jpeg" /><Relationship Id="rId6" Type="http://schemas.openxmlformats.org/officeDocument/2006/relationships/image" Target="../media/image23.jpeg" /><Relationship Id="rId7" Type="http://schemas.openxmlformats.org/officeDocument/2006/relationships/image" Target="../media/image24.jpeg" /><Relationship Id="rId8" Type="http://schemas.openxmlformats.org/officeDocument/2006/relationships/image" Target="../media/image25.jpeg" /><Relationship Id="rId9" Type="http://schemas.openxmlformats.org/officeDocument/2006/relationships/image" Target="../media/image26.jpeg" /><Relationship Id="rId10" Type="http://schemas.openxmlformats.org/officeDocument/2006/relationships/image" Target="../media/image27.jpeg" /><Relationship Id="rId1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9.png" /><Relationship Id="rId6" Type="http://schemas.openxmlformats.org/officeDocument/2006/relationships/image" Target="../media/image10.png" /><Relationship Id="rId7" Type="http://schemas.openxmlformats.org/officeDocument/2006/relationships/image" Target="../media/image11.png" /><Relationship Id="rId8" Type="http://schemas.openxmlformats.org/officeDocument/2006/relationships/image" Target="../media/image12.png" /><Relationship Id="rId9" Type="http://schemas.openxmlformats.org/officeDocument/2006/relationships/image" Target="../media/image13.png" /><Relationship Id="rId10" Type="http://schemas.openxmlformats.org/officeDocument/2006/relationships/image" Target="../media/image14.png" /><Relationship Id="rId11" Type="http://schemas.openxmlformats.org/officeDocument/2006/relationships/image" Target="../media/image15.png" /><Relationship Id="rId12" Type="http://schemas.openxmlformats.org/officeDocument/2006/relationships/image" Target="../media/image16.png" /><Relationship Id="rId13" Type="http://schemas.openxmlformats.org/officeDocument/2006/relationships/image" Target="../media/image17.png" /><Relationship Id="rId14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962025</xdr:colOff>
      <xdr:row>1</xdr:row>
      <xdr:rowOff>95250</xdr:rowOff>
    </xdr:from>
    <xdr:to>
      <xdr:col>6</xdr:col>
      <xdr:colOff>190500</xdr:colOff>
      <xdr:row>54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95275"/>
          <a:ext cx="6781800" cy="10420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11</xdr:row>
      <xdr:rowOff>28575</xdr:rowOff>
    </xdr:from>
    <xdr:to>
      <xdr:col>1</xdr:col>
      <xdr:colOff>495300</xdr:colOff>
      <xdr:row>12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2657475"/>
          <a:ext cx="466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15</xdr:row>
      <xdr:rowOff>161925</xdr:rowOff>
    </xdr:from>
    <xdr:to>
      <xdr:col>1</xdr:col>
      <xdr:colOff>495300</xdr:colOff>
      <xdr:row>17</xdr:row>
      <xdr:rowOff>28575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3438525"/>
          <a:ext cx="4857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11</xdr:row>
      <xdr:rowOff>28575</xdr:rowOff>
    </xdr:from>
    <xdr:to>
      <xdr:col>2</xdr:col>
      <xdr:colOff>971550</xdr:colOff>
      <xdr:row>16</xdr:row>
      <xdr:rowOff>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33775" y="2657475"/>
          <a:ext cx="876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16</xdr:row>
      <xdr:rowOff>28575</xdr:rowOff>
    </xdr:from>
    <xdr:to>
      <xdr:col>2</xdr:col>
      <xdr:colOff>990600</xdr:colOff>
      <xdr:row>20</xdr:row>
      <xdr:rowOff>133350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33775" y="3467100"/>
          <a:ext cx="8953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21</xdr:row>
      <xdr:rowOff>28575</xdr:rowOff>
    </xdr:from>
    <xdr:to>
      <xdr:col>2</xdr:col>
      <xdr:colOff>952500</xdr:colOff>
      <xdr:row>25</xdr:row>
      <xdr:rowOff>152400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14725" y="4276725"/>
          <a:ext cx="8763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26</xdr:row>
      <xdr:rowOff>9525</xdr:rowOff>
    </xdr:from>
    <xdr:to>
      <xdr:col>2</xdr:col>
      <xdr:colOff>952500</xdr:colOff>
      <xdr:row>30</xdr:row>
      <xdr:rowOff>133350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14725" y="5067300"/>
          <a:ext cx="8763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31</xdr:row>
      <xdr:rowOff>28575</xdr:rowOff>
    </xdr:from>
    <xdr:to>
      <xdr:col>2</xdr:col>
      <xdr:colOff>952500</xdr:colOff>
      <xdr:row>35</xdr:row>
      <xdr:rowOff>133350</xdr:rowOff>
    </xdr:to>
    <xdr:pic>
      <xdr:nvPicPr>
        <xdr:cNvPr id="7" name="Рисунок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14725" y="5895975"/>
          <a:ext cx="8763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36</xdr:row>
      <xdr:rowOff>28575</xdr:rowOff>
    </xdr:from>
    <xdr:to>
      <xdr:col>2</xdr:col>
      <xdr:colOff>933450</xdr:colOff>
      <xdr:row>40</xdr:row>
      <xdr:rowOff>133350</xdr:rowOff>
    </xdr:to>
    <xdr:pic>
      <xdr:nvPicPr>
        <xdr:cNvPr id="8" name="Рисунок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05200" y="6705600"/>
          <a:ext cx="8667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41</xdr:row>
      <xdr:rowOff>28575</xdr:rowOff>
    </xdr:from>
    <xdr:to>
      <xdr:col>2</xdr:col>
      <xdr:colOff>933450</xdr:colOff>
      <xdr:row>45</xdr:row>
      <xdr:rowOff>133350</xdr:rowOff>
    </xdr:to>
    <xdr:pic>
      <xdr:nvPicPr>
        <xdr:cNvPr id="9" name="Рисунок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05200" y="7515225"/>
          <a:ext cx="8667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46</xdr:row>
      <xdr:rowOff>9525</xdr:rowOff>
    </xdr:from>
    <xdr:to>
      <xdr:col>2</xdr:col>
      <xdr:colOff>933450</xdr:colOff>
      <xdr:row>50</xdr:row>
      <xdr:rowOff>47625</xdr:rowOff>
    </xdr:to>
    <xdr:pic>
      <xdr:nvPicPr>
        <xdr:cNvPr id="10" name="Рисунок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05200" y="8305800"/>
          <a:ext cx="866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51</xdr:row>
      <xdr:rowOff>28575</xdr:rowOff>
    </xdr:from>
    <xdr:to>
      <xdr:col>2</xdr:col>
      <xdr:colOff>990600</xdr:colOff>
      <xdr:row>56</xdr:row>
      <xdr:rowOff>9525</xdr:rowOff>
    </xdr:to>
    <xdr:pic>
      <xdr:nvPicPr>
        <xdr:cNvPr id="11" name="Рисунок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533775" y="9229725"/>
          <a:ext cx="895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56</xdr:row>
      <xdr:rowOff>28575</xdr:rowOff>
    </xdr:from>
    <xdr:to>
      <xdr:col>2</xdr:col>
      <xdr:colOff>990600</xdr:colOff>
      <xdr:row>60</xdr:row>
      <xdr:rowOff>133350</xdr:rowOff>
    </xdr:to>
    <xdr:pic>
      <xdr:nvPicPr>
        <xdr:cNvPr id="12" name="Рисунок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533775" y="10039350"/>
          <a:ext cx="8953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61</xdr:row>
      <xdr:rowOff>38100</xdr:rowOff>
    </xdr:from>
    <xdr:to>
      <xdr:col>2</xdr:col>
      <xdr:colOff>933450</xdr:colOff>
      <xdr:row>66</xdr:row>
      <xdr:rowOff>9525</xdr:rowOff>
    </xdr:to>
    <xdr:pic>
      <xdr:nvPicPr>
        <xdr:cNvPr id="13" name="Рисунок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495675" y="10858500"/>
          <a:ext cx="876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66</xdr:row>
      <xdr:rowOff>28575</xdr:rowOff>
    </xdr:from>
    <xdr:to>
      <xdr:col>2</xdr:col>
      <xdr:colOff>971550</xdr:colOff>
      <xdr:row>70</xdr:row>
      <xdr:rowOff>133350</xdr:rowOff>
    </xdr:to>
    <xdr:pic>
      <xdr:nvPicPr>
        <xdr:cNvPr id="14" name="Рисунок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533775" y="11658600"/>
          <a:ext cx="8763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31</xdr:row>
      <xdr:rowOff>0</xdr:rowOff>
    </xdr:from>
    <xdr:to>
      <xdr:col>1</xdr:col>
      <xdr:colOff>495300</xdr:colOff>
      <xdr:row>32</xdr:row>
      <xdr:rowOff>0</xdr:rowOff>
    </xdr:to>
    <xdr:pic>
      <xdr:nvPicPr>
        <xdr:cNvPr id="15" name="Рисунок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5867400"/>
          <a:ext cx="466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61</xdr:row>
      <xdr:rowOff>0</xdr:rowOff>
    </xdr:from>
    <xdr:to>
      <xdr:col>1</xdr:col>
      <xdr:colOff>476250</xdr:colOff>
      <xdr:row>62</xdr:row>
      <xdr:rowOff>0</xdr:rowOff>
    </xdr:to>
    <xdr:pic>
      <xdr:nvPicPr>
        <xdr:cNvPr id="16" name="Рисунок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0820400"/>
          <a:ext cx="4476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35</xdr:row>
      <xdr:rowOff>161925</xdr:rowOff>
    </xdr:from>
    <xdr:to>
      <xdr:col>1</xdr:col>
      <xdr:colOff>514350</xdr:colOff>
      <xdr:row>37</xdr:row>
      <xdr:rowOff>28575</xdr:rowOff>
    </xdr:to>
    <xdr:pic>
      <xdr:nvPicPr>
        <xdr:cNvPr id="17" name="Рисунок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6677025"/>
          <a:ext cx="4857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65</xdr:row>
      <xdr:rowOff>161925</xdr:rowOff>
    </xdr:from>
    <xdr:to>
      <xdr:col>1</xdr:col>
      <xdr:colOff>514350</xdr:colOff>
      <xdr:row>67</xdr:row>
      <xdr:rowOff>28575</xdr:rowOff>
    </xdr:to>
    <xdr:pic>
      <xdr:nvPicPr>
        <xdr:cNvPr id="18" name="Рисунок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1075" y="11630025"/>
          <a:ext cx="4762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25</xdr:row>
      <xdr:rowOff>161925</xdr:rowOff>
    </xdr:from>
    <xdr:to>
      <xdr:col>1</xdr:col>
      <xdr:colOff>561975</xdr:colOff>
      <xdr:row>27</xdr:row>
      <xdr:rowOff>47625</xdr:rowOff>
    </xdr:to>
    <xdr:pic>
      <xdr:nvPicPr>
        <xdr:cNvPr id="19" name="Рисунок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5057775"/>
          <a:ext cx="504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45</xdr:row>
      <xdr:rowOff>161925</xdr:rowOff>
    </xdr:from>
    <xdr:to>
      <xdr:col>1</xdr:col>
      <xdr:colOff>104775</xdr:colOff>
      <xdr:row>46</xdr:row>
      <xdr:rowOff>152400</xdr:rowOff>
    </xdr:to>
    <xdr:pic>
      <xdr:nvPicPr>
        <xdr:cNvPr id="20" name="Рисунок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8296275"/>
          <a:ext cx="476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55</xdr:row>
      <xdr:rowOff>161925</xdr:rowOff>
    </xdr:from>
    <xdr:to>
      <xdr:col>1</xdr:col>
      <xdr:colOff>504825</xdr:colOff>
      <xdr:row>57</xdr:row>
      <xdr:rowOff>28575</xdr:rowOff>
    </xdr:to>
    <xdr:pic>
      <xdr:nvPicPr>
        <xdr:cNvPr id="21" name="Рисунок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10010775"/>
          <a:ext cx="4762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21</xdr:row>
      <xdr:rowOff>9525</xdr:rowOff>
    </xdr:from>
    <xdr:to>
      <xdr:col>1</xdr:col>
      <xdr:colOff>514350</xdr:colOff>
      <xdr:row>22</xdr:row>
      <xdr:rowOff>9525</xdr:rowOff>
    </xdr:to>
    <xdr:pic>
      <xdr:nvPicPr>
        <xdr:cNvPr id="22" name="Рисунок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257675"/>
          <a:ext cx="4572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40</xdr:row>
      <xdr:rowOff>161925</xdr:rowOff>
    </xdr:from>
    <xdr:to>
      <xdr:col>1</xdr:col>
      <xdr:colOff>476250</xdr:colOff>
      <xdr:row>42</xdr:row>
      <xdr:rowOff>9525</xdr:rowOff>
    </xdr:to>
    <xdr:pic>
      <xdr:nvPicPr>
        <xdr:cNvPr id="23" name="Рисунок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7486650"/>
          <a:ext cx="4476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50</xdr:row>
      <xdr:rowOff>171450</xdr:rowOff>
    </xdr:from>
    <xdr:to>
      <xdr:col>1</xdr:col>
      <xdr:colOff>85725</xdr:colOff>
      <xdr:row>51</xdr:row>
      <xdr:rowOff>152400</xdr:rowOff>
    </xdr:to>
    <xdr:pic>
      <xdr:nvPicPr>
        <xdr:cNvPr id="24" name="Рисунок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9191625"/>
          <a:ext cx="4572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6</xdr:row>
      <xdr:rowOff>152400</xdr:rowOff>
    </xdr:to>
    <xdr:pic>
      <xdr:nvPicPr>
        <xdr:cNvPr id="25" name="Рисунок 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0"/>
          <a:ext cx="83534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1066800</xdr:colOff>
      <xdr:row>6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2012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5</xdr:row>
      <xdr:rowOff>276225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7270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2581275</xdr:colOff>
      <xdr:row>9</xdr:row>
      <xdr:rowOff>190500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111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1857375</xdr:colOff>
      <xdr:row>8</xdr:row>
      <xdr:rowOff>219075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77450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1476375</xdr:colOff>
      <xdr:row>7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106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1076325</xdr:colOff>
      <xdr:row>7</xdr:row>
      <xdr:rowOff>180975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058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8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2970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6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151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590550</xdr:colOff>
      <xdr:row>17</xdr:row>
      <xdr:rowOff>47625</xdr:rowOff>
    </xdr:from>
    <xdr:to>
      <xdr:col>3</xdr:col>
      <xdr:colOff>1057275</xdr:colOff>
      <xdr:row>17</xdr:row>
      <xdr:rowOff>514350</xdr:rowOff>
    </xdr:to>
    <xdr:pic>
      <xdr:nvPicPr>
        <xdr:cNvPr id="1" name="Picture 9" descr="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4714875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18</xdr:row>
      <xdr:rowOff>123825</xdr:rowOff>
    </xdr:from>
    <xdr:to>
      <xdr:col>3</xdr:col>
      <xdr:colOff>1066800</xdr:colOff>
      <xdr:row>18</xdr:row>
      <xdr:rowOff>571500</xdr:rowOff>
    </xdr:to>
    <xdr:pic>
      <xdr:nvPicPr>
        <xdr:cNvPr id="2" name="Picture 10" descr="0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0450" y="53435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571500</xdr:colOff>
      <xdr:row>19</xdr:row>
      <xdr:rowOff>142875</xdr:rowOff>
    </xdr:from>
    <xdr:to>
      <xdr:col>3</xdr:col>
      <xdr:colOff>1047750</xdr:colOff>
      <xdr:row>19</xdr:row>
      <xdr:rowOff>523875</xdr:rowOff>
    </xdr:to>
    <xdr:pic>
      <xdr:nvPicPr>
        <xdr:cNvPr id="3" name="Picture 11" descr="0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62350" y="5991225"/>
          <a:ext cx="476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571500</xdr:colOff>
      <xdr:row>20</xdr:row>
      <xdr:rowOff>57150</xdr:rowOff>
    </xdr:from>
    <xdr:to>
      <xdr:col>3</xdr:col>
      <xdr:colOff>1047750</xdr:colOff>
      <xdr:row>20</xdr:row>
      <xdr:rowOff>514350</xdr:rowOff>
    </xdr:to>
    <xdr:pic>
      <xdr:nvPicPr>
        <xdr:cNvPr id="4" name="Picture 12" descr="0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62350" y="6562725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21</xdr:row>
      <xdr:rowOff>142875</xdr:rowOff>
    </xdr:from>
    <xdr:to>
      <xdr:col>3</xdr:col>
      <xdr:colOff>1085850</xdr:colOff>
      <xdr:row>21</xdr:row>
      <xdr:rowOff>476250</xdr:rowOff>
    </xdr:to>
    <xdr:pic>
      <xdr:nvPicPr>
        <xdr:cNvPr id="5" name="Picture 13" descr="0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33775" y="7248525"/>
          <a:ext cx="542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523875</xdr:colOff>
      <xdr:row>22</xdr:row>
      <xdr:rowOff>123825</xdr:rowOff>
    </xdr:from>
    <xdr:to>
      <xdr:col>3</xdr:col>
      <xdr:colOff>1095375</xdr:colOff>
      <xdr:row>22</xdr:row>
      <xdr:rowOff>495300</xdr:rowOff>
    </xdr:to>
    <xdr:pic>
      <xdr:nvPicPr>
        <xdr:cNvPr id="6" name="Picture 14" descr="0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14725" y="77533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533400</xdr:colOff>
      <xdr:row>23</xdr:row>
      <xdr:rowOff>57150</xdr:rowOff>
    </xdr:from>
    <xdr:to>
      <xdr:col>3</xdr:col>
      <xdr:colOff>1076325</xdr:colOff>
      <xdr:row>23</xdr:row>
      <xdr:rowOff>447675</xdr:rowOff>
    </xdr:to>
    <xdr:pic>
      <xdr:nvPicPr>
        <xdr:cNvPr id="7" name="Picture 15" descr="02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24250" y="8220075"/>
          <a:ext cx="542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24</xdr:row>
      <xdr:rowOff>76200</xdr:rowOff>
    </xdr:from>
    <xdr:to>
      <xdr:col>3</xdr:col>
      <xdr:colOff>1085850</xdr:colOff>
      <xdr:row>24</xdr:row>
      <xdr:rowOff>466725</xdr:rowOff>
    </xdr:to>
    <xdr:pic>
      <xdr:nvPicPr>
        <xdr:cNvPr id="8" name="Picture 16" descr="02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33775" y="8829675"/>
          <a:ext cx="542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457200</xdr:colOff>
      <xdr:row>25</xdr:row>
      <xdr:rowOff>142875</xdr:rowOff>
    </xdr:from>
    <xdr:to>
      <xdr:col>3</xdr:col>
      <xdr:colOff>1133475</xdr:colOff>
      <xdr:row>25</xdr:row>
      <xdr:rowOff>428625</xdr:rowOff>
    </xdr:to>
    <xdr:pic>
      <xdr:nvPicPr>
        <xdr:cNvPr id="9" name="Picture 17" descr="03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48050" y="9582150"/>
          <a:ext cx="6762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457200</xdr:colOff>
      <xdr:row>26</xdr:row>
      <xdr:rowOff>123825</xdr:rowOff>
    </xdr:from>
    <xdr:to>
      <xdr:col>3</xdr:col>
      <xdr:colOff>1114425</xdr:colOff>
      <xdr:row>26</xdr:row>
      <xdr:rowOff>419100</xdr:rowOff>
    </xdr:to>
    <xdr:pic>
      <xdr:nvPicPr>
        <xdr:cNvPr id="10" name="Picture 18" descr="03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48050" y="10134600"/>
          <a:ext cx="657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466725</xdr:colOff>
      <xdr:row>27</xdr:row>
      <xdr:rowOff>104775</xdr:rowOff>
    </xdr:from>
    <xdr:to>
      <xdr:col>3</xdr:col>
      <xdr:colOff>1123950</xdr:colOff>
      <xdr:row>27</xdr:row>
      <xdr:rowOff>390525</xdr:rowOff>
    </xdr:to>
    <xdr:pic>
      <xdr:nvPicPr>
        <xdr:cNvPr id="11" name="Picture 19" descr="03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457575" y="10658475"/>
          <a:ext cx="657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390525</xdr:colOff>
      <xdr:row>28</xdr:row>
      <xdr:rowOff>180975</xdr:rowOff>
    </xdr:from>
    <xdr:to>
      <xdr:col>3</xdr:col>
      <xdr:colOff>1095375</xdr:colOff>
      <xdr:row>28</xdr:row>
      <xdr:rowOff>438150</xdr:rowOff>
    </xdr:to>
    <xdr:pic>
      <xdr:nvPicPr>
        <xdr:cNvPr id="12" name="Picture 20" descr="03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381375" y="11220450"/>
          <a:ext cx="704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590550</xdr:colOff>
      <xdr:row>15</xdr:row>
      <xdr:rowOff>190500</xdr:rowOff>
    </xdr:from>
    <xdr:to>
      <xdr:col>3</xdr:col>
      <xdr:colOff>1095375</xdr:colOff>
      <xdr:row>15</xdr:row>
      <xdr:rowOff>476250</xdr:rowOff>
    </xdr:to>
    <xdr:pic>
      <xdr:nvPicPr>
        <xdr:cNvPr id="13" name="Picture 21" descr="0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581400" y="3924300"/>
          <a:ext cx="5048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590550</xdr:colOff>
      <xdr:row>16</xdr:row>
      <xdr:rowOff>47625</xdr:rowOff>
    </xdr:from>
    <xdr:to>
      <xdr:col>3</xdr:col>
      <xdr:colOff>1066800</xdr:colOff>
      <xdr:row>16</xdr:row>
      <xdr:rowOff>428625</xdr:rowOff>
    </xdr:to>
    <xdr:pic>
      <xdr:nvPicPr>
        <xdr:cNvPr id="14" name="Picture 22" descr="01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581400" y="4276725"/>
          <a:ext cx="476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657225</xdr:colOff>
      <xdr:row>7</xdr:row>
      <xdr:rowOff>323850</xdr:rowOff>
    </xdr:to>
    <xdr:pic>
      <xdr:nvPicPr>
        <xdr:cNvPr id="15" name="Рисунок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0"/>
          <a:ext cx="924877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18</xdr:col>
      <xdr:colOff>28575</xdr:colOff>
      <xdr:row>5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3533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GridLines="0" tabSelected="1" view="pageBreakPreview" zoomScaleSheetLayoutView="100" zoomScalePageLayoutView="0" workbookViewId="0" topLeftCell="A7">
      <selection activeCell="S12" sqref="S12"/>
    </sheetView>
  </sheetViews>
  <sheetFormatPr defaultColWidth="9.140625" defaultRowHeight="12.75"/>
  <cols>
    <col min="1" max="1" width="67.57421875" style="0" bestFit="1" customWidth="1"/>
    <col min="8" max="8" width="12.00390625" style="0" customWidth="1"/>
  </cols>
  <sheetData>
    <row r="1" spans="1:8" ht="15.75">
      <c r="A1" s="38"/>
      <c r="B1" s="38"/>
      <c r="C1" s="35"/>
      <c r="D1" s="35"/>
      <c r="E1" s="35"/>
      <c r="F1" s="35"/>
      <c r="G1" s="35"/>
      <c r="H1" s="35"/>
    </row>
    <row r="2" spans="1:8" ht="15.75">
      <c r="A2" s="38"/>
      <c r="B2" s="35"/>
      <c r="C2" s="35"/>
      <c r="D2" s="35"/>
      <c r="E2" s="35"/>
      <c r="F2" s="35"/>
      <c r="G2" s="35"/>
      <c r="H2" s="35"/>
    </row>
    <row r="3" spans="1:8" ht="15.75">
      <c r="A3" s="38"/>
      <c r="B3" s="35"/>
      <c r="C3" s="35"/>
      <c r="D3" s="35"/>
      <c r="E3" s="35"/>
      <c r="F3" s="35"/>
      <c r="G3" s="35"/>
      <c r="H3" s="35"/>
    </row>
    <row r="4" spans="1:8" ht="15.75">
      <c r="A4" s="39"/>
      <c r="B4" s="35"/>
      <c r="C4" s="35"/>
      <c r="D4" s="35"/>
      <c r="E4" s="712"/>
      <c r="F4" s="712"/>
      <c r="G4" s="712"/>
      <c r="H4" s="712"/>
    </row>
    <row r="5" spans="1:8" ht="30">
      <c r="A5" s="714"/>
      <c r="B5" s="714"/>
      <c r="C5" s="714"/>
      <c r="D5" s="714"/>
      <c r="E5" s="714"/>
      <c r="F5" s="714"/>
      <c r="G5" s="714"/>
      <c r="H5" s="714"/>
    </row>
    <row r="6" ht="13.5">
      <c r="A6" s="2"/>
    </row>
    <row r="8" spans="1:8" ht="17.25">
      <c r="A8" s="713"/>
      <c r="B8" s="713"/>
      <c r="C8" s="713"/>
      <c r="D8" s="713"/>
      <c r="E8" s="713"/>
      <c r="F8" s="713"/>
      <c r="G8" s="713"/>
      <c r="H8" s="713"/>
    </row>
    <row r="9" ht="17.25">
      <c r="A9" s="3"/>
    </row>
    <row r="11" ht="17.25">
      <c r="A11" s="5"/>
    </row>
    <row r="12" ht="17.25">
      <c r="A12" s="5"/>
    </row>
    <row r="13" ht="14.25">
      <c r="A13" s="6"/>
    </row>
    <row r="14" ht="14.25">
      <c r="A14" s="6"/>
    </row>
    <row r="15" ht="14.25">
      <c r="A15" s="6"/>
    </row>
    <row r="16" ht="14.25">
      <c r="A16" s="6"/>
    </row>
    <row r="18" ht="17.25">
      <c r="A18" s="5"/>
    </row>
    <row r="19" ht="14.25">
      <c r="A19" s="6"/>
    </row>
    <row r="20" ht="14.25">
      <c r="A20" s="6"/>
    </row>
    <row r="21" ht="14.25">
      <c r="A21" s="6"/>
    </row>
    <row r="22" ht="14.25">
      <c r="A22" s="6"/>
    </row>
    <row r="23" ht="14.25">
      <c r="A23" s="6"/>
    </row>
    <row r="25" ht="14.25">
      <c r="A25" s="6"/>
    </row>
    <row r="26" ht="17.25">
      <c r="A26" s="5"/>
    </row>
    <row r="27" ht="14.25">
      <c r="A27" s="6"/>
    </row>
    <row r="28" ht="14.25">
      <c r="A28" s="6"/>
    </row>
    <row r="29" ht="14.25">
      <c r="A29" s="6"/>
    </row>
    <row r="30" ht="14.25">
      <c r="A30" s="6"/>
    </row>
    <row r="32" ht="14.25">
      <c r="A32" s="6"/>
    </row>
    <row r="33" ht="14.25">
      <c r="A33" s="6"/>
    </row>
    <row r="35" ht="17.25">
      <c r="A35" s="7"/>
    </row>
    <row r="36" ht="17.25">
      <c r="A36" s="7"/>
    </row>
    <row r="37" ht="15">
      <c r="A37" s="8"/>
    </row>
    <row r="38" ht="15">
      <c r="A38" s="9"/>
    </row>
    <row r="39" ht="15">
      <c r="A39" s="9"/>
    </row>
    <row r="40" ht="17.25">
      <c r="A40" s="7"/>
    </row>
    <row r="41" ht="17.25">
      <c r="A41" s="7"/>
    </row>
    <row r="42" ht="14.25">
      <c r="A42" s="10"/>
    </row>
    <row r="43" ht="15">
      <c r="A43" s="11"/>
    </row>
    <row r="44" ht="17.25">
      <c r="A44" s="7"/>
    </row>
    <row r="45" ht="17.25">
      <c r="A45" s="7"/>
    </row>
    <row r="46" ht="17.25">
      <c r="A46" s="7"/>
    </row>
    <row r="47" ht="14.25">
      <c r="A47" s="1"/>
    </row>
    <row r="48" ht="17.25">
      <c r="A48" s="14"/>
    </row>
    <row r="49" ht="12.75">
      <c r="A49" s="4"/>
    </row>
    <row r="50" ht="17.25">
      <c r="A50" s="5"/>
    </row>
    <row r="51" ht="17.25">
      <c r="A51" s="5"/>
    </row>
    <row r="52" ht="17.25">
      <c r="A52" s="5"/>
    </row>
    <row r="53" ht="17.25">
      <c r="A53" s="12"/>
    </row>
    <row r="54" ht="17.25">
      <c r="A54" s="12"/>
    </row>
    <row r="55" ht="12.75">
      <c r="A55" s="13"/>
    </row>
  </sheetData>
  <sheetProtection/>
  <mergeCells count="3">
    <mergeCell ref="E4:H4"/>
    <mergeCell ref="A8:H8"/>
    <mergeCell ref="A5:H5"/>
  </mergeCells>
  <printOptions/>
  <pageMargins left="0.75" right="0.75" top="1" bottom="1" header="0.5" footer="0.5"/>
  <pageSetup fitToHeight="2" horizontalDpi="600" verticalDpi="600" orientation="portrait" paperSize="9" scale="6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view="pageBreakPreview" zoomScaleSheetLayoutView="100" workbookViewId="0" topLeftCell="A1">
      <selection activeCell="D9" sqref="D9:F9"/>
    </sheetView>
  </sheetViews>
  <sheetFormatPr defaultColWidth="9.140625" defaultRowHeight="12.75"/>
  <cols>
    <col min="1" max="1" width="14.140625" style="23" customWidth="1"/>
    <col min="2" max="2" width="37.421875" style="23" customWidth="1"/>
    <col min="3" max="3" width="25.421875" style="23" customWidth="1"/>
    <col min="4" max="4" width="25.00390625" style="54" customWidth="1"/>
    <col min="5" max="5" width="11.8515625" style="23" customWidth="1"/>
    <col min="6" max="6" width="11.421875" style="23" customWidth="1"/>
    <col min="7" max="7" width="11.421875" style="23" hidden="1" customWidth="1"/>
    <col min="8" max="8" width="11.421875" style="0" hidden="1" customWidth="1"/>
    <col min="9" max="10" width="11.421875" style="23" hidden="1" customWidth="1"/>
    <col min="11" max="11" width="11.421875" style="0" hidden="1" customWidth="1"/>
    <col min="12" max="14" width="11.421875" style="0" customWidth="1"/>
  </cols>
  <sheetData>
    <row r="1" spans="1:10" ht="15.75">
      <c r="A1" s="40"/>
      <c r="B1" s="40"/>
      <c r="C1" s="40"/>
      <c r="D1" s="51"/>
      <c r="E1" s="27"/>
      <c r="F1" s="27"/>
      <c r="G1" s="27"/>
      <c r="I1" s="27"/>
      <c r="J1"/>
    </row>
    <row r="2" spans="1:10" ht="15.75">
      <c r="A2" s="40"/>
      <c r="B2" s="29"/>
      <c r="C2" s="29"/>
      <c r="D2" s="51"/>
      <c r="E2" s="793"/>
      <c r="F2" s="793"/>
      <c r="G2" s="27"/>
      <c r="I2"/>
      <c r="J2"/>
    </row>
    <row r="3" spans="1:10" ht="15.75">
      <c r="A3" s="40"/>
      <c r="B3" s="40"/>
      <c r="C3" s="40"/>
      <c r="D3" s="52"/>
      <c r="E3" s="793"/>
      <c r="F3" s="793"/>
      <c r="G3" s="27"/>
      <c r="I3"/>
      <c r="J3"/>
    </row>
    <row r="4" spans="1:10" ht="15.75">
      <c r="A4" s="41"/>
      <c r="B4" s="41"/>
      <c r="C4" s="41"/>
      <c r="D4" s="53"/>
      <c r="E4" s="793"/>
      <c r="F4" s="793"/>
      <c r="G4" s="27"/>
      <c r="I4"/>
      <c r="J4"/>
    </row>
    <row r="5" spans="1:10" ht="31.5">
      <c r="A5" s="952"/>
      <c r="B5" s="952"/>
      <c r="C5" s="952"/>
      <c r="D5" s="952"/>
      <c r="E5" s="952"/>
      <c r="F5" s="952"/>
      <c r="G5" s="22"/>
      <c r="I5"/>
      <c r="J5"/>
    </row>
    <row r="6" spans="1:6" ht="12.75">
      <c r="A6" s="49"/>
      <c r="B6" s="49"/>
      <c r="C6" s="49"/>
      <c r="D6" s="55"/>
      <c r="E6" s="49"/>
      <c r="F6" s="49"/>
    </row>
    <row r="7" spans="1:6" ht="12.75">
      <c r="A7" s="49"/>
      <c r="B7" s="49"/>
      <c r="C7" s="49"/>
      <c r="D7" s="55"/>
      <c r="E7" s="49"/>
      <c r="F7" s="49"/>
    </row>
    <row r="8" spans="1:6" ht="13.5" thickBot="1">
      <c r="A8" s="49"/>
      <c r="B8" s="49"/>
      <c r="C8" s="49"/>
      <c r="D8" s="55"/>
      <c r="E8" s="49"/>
      <c r="F8" s="49"/>
    </row>
    <row r="9" spans="1:11" ht="19.5" thickBot="1">
      <c r="A9" s="98" t="s">
        <v>156</v>
      </c>
      <c r="B9" s="105"/>
      <c r="D9" s="1088" t="str">
        <f>'Шпон дуб_шпон укр_пиленный шпон'!D12:E12</f>
        <v>Прайс лист от  21/04/2020</v>
      </c>
      <c r="E9" s="1088"/>
      <c r="F9" s="1088"/>
      <c r="G9" s="361"/>
      <c r="I9" s="870" t="s">
        <v>218</v>
      </c>
      <c r="J9" s="871"/>
      <c r="K9" s="174">
        <f>'Шпон дуб_шпон укр_пиленный шпон'!J12</f>
        <v>2.8</v>
      </c>
    </row>
    <row r="10" spans="1:10" ht="12.75">
      <c r="A10" s="603" t="s">
        <v>157</v>
      </c>
      <c r="B10" s="604" t="s">
        <v>158</v>
      </c>
      <c r="C10" s="605" t="s">
        <v>159</v>
      </c>
      <c r="D10" s="605" t="s">
        <v>160</v>
      </c>
      <c r="E10" s="1032" t="s">
        <v>300</v>
      </c>
      <c r="F10" s="1033"/>
      <c r="G10" s="1055" t="s">
        <v>262</v>
      </c>
      <c r="H10" s="1056"/>
      <c r="I10" s="1053" t="s">
        <v>283</v>
      </c>
      <c r="J10" s="1054"/>
    </row>
    <row r="11" spans="1:10" ht="41.25" customHeight="1" thickBot="1">
      <c r="A11" s="606"/>
      <c r="B11" s="96"/>
      <c r="C11" s="95"/>
      <c r="D11" s="97"/>
      <c r="E11" s="272" t="s">
        <v>285</v>
      </c>
      <c r="F11" s="607" t="s">
        <v>301</v>
      </c>
      <c r="G11" s="601" t="s">
        <v>318</v>
      </c>
      <c r="H11" s="362" t="s">
        <v>302</v>
      </c>
      <c r="I11" s="365" t="s">
        <v>284</v>
      </c>
      <c r="J11" s="366" t="s">
        <v>305</v>
      </c>
    </row>
    <row r="12" spans="1:10" ht="12.75">
      <c r="A12" s="1023" t="s">
        <v>161</v>
      </c>
      <c r="B12" s="42" t="s">
        <v>162</v>
      </c>
      <c r="C12" s="1026"/>
      <c r="D12" s="267" t="s">
        <v>47</v>
      </c>
      <c r="E12" s="364">
        <f>I12*K9</f>
        <v>19.684</v>
      </c>
      <c r="F12" s="609">
        <f>J12*K9</f>
        <v>17.724</v>
      </c>
      <c r="G12" s="602">
        <f>E12/1.2</f>
        <v>16.403333333333336</v>
      </c>
      <c r="H12" s="363">
        <f>F12/1.2</f>
        <v>14.770000000000001</v>
      </c>
      <c r="I12" s="265">
        <v>7.03</v>
      </c>
      <c r="J12" s="263">
        <v>6.33</v>
      </c>
    </row>
    <row r="13" spans="1:10" ht="12.75">
      <c r="A13" s="1024"/>
      <c r="B13" s="269" t="s">
        <v>163</v>
      </c>
      <c r="C13" s="1027"/>
      <c r="D13" s="267" t="s">
        <v>78</v>
      </c>
      <c r="E13" s="364">
        <f>I13*K9</f>
        <v>21</v>
      </c>
      <c r="F13" s="609">
        <f>J13*K9</f>
        <v>18.9</v>
      </c>
      <c r="G13" s="602">
        <f aca="true" t="shared" si="0" ref="G13:G71">E13/1.2</f>
        <v>17.5</v>
      </c>
      <c r="H13" s="363">
        <f aca="true" t="shared" si="1" ref="H13:H71">F13/1.2</f>
        <v>15.75</v>
      </c>
      <c r="I13" s="266">
        <v>7.5</v>
      </c>
      <c r="J13" s="264">
        <v>6.75</v>
      </c>
    </row>
    <row r="14" spans="1:10" ht="12.75">
      <c r="A14" s="1024"/>
      <c r="B14" s="43" t="s">
        <v>164</v>
      </c>
      <c r="C14" s="1027"/>
      <c r="D14" s="267" t="s">
        <v>50</v>
      </c>
      <c r="E14" s="364">
        <f>I14*K9</f>
        <v>21</v>
      </c>
      <c r="F14" s="609">
        <f>J14*K9</f>
        <v>18.9</v>
      </c>
      <c r="G14" s="602">
        <f t="shared" si="0"/>
        <v>17.5</v>
      </c>
      <c r="H14" s="363">
        <f t="shared" si="1"/>
        <v>15.75</v>
      </c>
      <c r="I14" s="266">
        <v>7.5</v>
      </c>
      <c r="J14" s="264">
        <v>6.75</v>
      </c>
    </row>
    <row r="15" spans="1:10" ht="12.75">
      <c r="A15" s="1024"/>
      <c r="B15" s="268" t="s">
        <v>165</v>
      </c>
      <c r="C15" s="1027"/>
      <c r="D15" s="267" t="s">
        <v>166</v>
      </c>
      <c r="E15" s="364">
        <f>I15*K9</f>
        <v>22.316</v>
      </c>
      <c r="F15" s="609">
        <f>J15*K9</f>
        <v>20.075999999999997</v>
      </c>
      <c r="G15" s="602">
        <f t="shared" si="0"/>
        <v>18.596666666666668</v>
      </c>
      <c r="H15" s="363">
        <f t="shared" si="1"/>
        <v>16.729999999999997</v>
      </c>
      <c r="I15" s="266">
        <v>7.97</v>
      </c>
      <c r="J15" s="264">
        <v>7.17</v>
      </c>
    </row>
    <row r="16" spans="1:10" ht="12.75">
      <c r="A16" s="1025"/>
      <c r="B16" s="44" t="s">
        <v>167</v>
      </c>
      <c r="C16" s="1028"/>
      <c r="D16" s="267" t="s">
        <v>118</v>
      </c>
      <c r="E16" s="364">
        <f>I16*K9</f>
        <v>23.631999999999998</v>
      </c>
      <c r="F16" s="609">
        <f>J16*K9</f>
        <v>21.252</v>
      </c>
      <c r="G16" s="602">
        <f t="shared" si="0"/>
        <v>19.69333333333333</v>
      </c>
      <c r="H16" s="363">
        <f t="shared" si="1"/>
        <v>17.71</v>
      </c>
      <c r="I16" s="266">
        <v>8.44</v>
      </c>
      <c r="J16" s="264">
        <v>7.59</v>
      </c>
    </row>
    <row r="17" spans="1:10" ht="12.75">
      <c r="A17" s="1023" t="s">
        <v>168</v>
      </c>
      <c r="B17" s="45" t="s">
        <v>169</v>
      </c>
      <c r="C17" s="1029"/>
      <c r="D17" s="267" t="s">
        <v>47</v>
      </c>
      <c r="E17" s="364">
        <f>I17*K9</f>
        <v>20.355999999999998</v>
      </c>
      <c r="F17" s="609">
        <f>J17*K9</f>
        <v>18.311999999999998</v>
      </c>
      <c r="G17" s="602">
        <f t="shared" si="0"/>
        <v>16.96333333333333</v>
      </c>
      <c r="H17" s="363">
        <f t="shared" si="1"/>
        <v>15.259999999999998</v>
      </c>
      <c r="I17" s="266">
        <v>7.27</v>
      </c>
      <c r="J17" s="264">
        <v>6.54</v>
      </c>
    </row>
    <row r="18" spans="1:10" ht="12.75">
      <c r="A18" s="1024"/>
      <c r="B18" s="269" t="s">
        <v>170</v>
      </c>
      <c r="C18" s="1030"/>
      <c r="D18" s="267" t="s">
        <v>78</v>
      </c>
      <c r="E18" s="364">
        <f>I18*K9</f>
        <v>21.644</v>
      </c>
      <c r="F18" s="609">
        <f>J18*K9</f>
        <v>19.488</v>
      </c>
      <c r="G18" s="602">
        <f t="shared" si="0"/>
        <v>18.036666666666665</v>
      </c>
      <c r="H18" s="363">
        <f t="shared" si="1"/>
        <v>16.240000000000002</v>
      </c>
      <c r="I18" s="266">
        <v>7.73</v>
      </c>
      <c r="J18" s="264">
        <v>6.96</v>
      </c>
    </row>
    <row r="19" spans="1:10" ht="12.75">
      <c r="A19" s="1024"/>
      <c r="B19" s="43" t="s">
        <v>164</v>
      </c>
      <c r="C19" s="1030"/>
      <c r="D19" s="267" t="s">
        <v>50</v>
      </c>
      <c r="E19" s="364">
        <f>I19*K9</f>
        <v>21.644</v>
      </c>
      <c r="F19" s="609">
        <f>J19*K9</f>
        <v>19.488</v>
      </c>
      <c r="G19" s="602">
        <f t="shared" si="0"/>
        <v>18.036666666666665</v>
      </c>
      <c r="H19" s="363">
        <f t="shared" si="1"/>
        <v>16.240000000000002</v>
      </c>
      <c r="I19" s="266">
        <v>7.73</v>
      </c>
      <c r="J19" s="264">
        <v>6.96</v>
      </c>
    </row>
    <row r="20" spans="1:10" ht="12.75">
      <c r="A20" s="1024"/>
      <c r="B20" s="268" t="s">
        <v>165</v>
      </c>
      <c r="C20" s="1030"/>
      <c r="D20" s="267" t="s">
        <v>166</v>
      </c>
      <c r="E20" s="364">
        <f>I20*K9</f>
        <v>23.631999999999998</v>
      </c>
      <c r="F20" s="609">
        <f>J20*K9</f>
        <v>21.252</v>
      </c>
      <c r="G20" s="602">
        <f t="shared" si="0"/>
        <v>19.69333333333333</v>
      </c>
      <c r="H20" s="363">
        <f t="shared" si="1"/>
        <v>17.71</v>
      </c>
      <c r="I20" s="266">
        <v>8.44</v>
      </c>
      <c r="J20" s="264">
        <v>7.59</v>
      </c>
    </row>
    <row r="21" spans="1:10" ht="12.75">
      <c r="A21" s="1025"/>
      <c r="B21" s="44" t="s">
        <v>167</v>
      </c>
      <c r="C21" s="1031"/>
      <c r="D21" s="267" t="s">
        <v>118</v>
      </c>
      <c r="E21" s="364">
        <f>I21*K9</f>
        <v>24.948</v>
      </c>
      <c r="F21" s="609">
        <f>J21*K9</f>
        <v>22.455999999999996</v>
      </c>
      <c r="G21" s="602">
        <f t="shared" si="0"/>
        <v>20.790000000000003</v>
      </c>
      <c r="H21" s="363">
        <f t="shared" si="1"/>
        <v>18.71333333333333</v>
      </c>
      <c r="I21" s="266">
        <v>8.91</v>
      </c>
      <c r="J21" s="264">
        <v>8.02</v>
      </c>
    </row>
    <row r="22" spans="1:10" ht="12.75">
      <c r="A22" s="1023" t="s">
        <v>171</v>
      </c>
      <c r="B22" s="46" t="s">
        <v>169</v>
      </c>
      <c r="C22" s="334"/>
      <c r="D22" s="267" t="s">
        <v>47</v>
      </c>
      <c r="E22" s="364">
        <f>I22*K9</f>
        <v>25.592</v>
      </c>
      <c r="F22" s="609">
        <f>J22*K9</f>
        <v>23.044</v>
      </c>
      <c r="G22" s="602">
        <f t="shared" si="0"/>
        <v>21.326666666666668</v>
      </c>
      <c r="H22" s="363">
        <f t="shared" si="1"/>
        <v>19.203333333333333</v>
      </c>
      <c r="I22" s="266">
        <v>9.14</v>
      </c>
      <c r="J22" s="264">
        <v>8.23</v>
      </c>
    </row>
    <row r="23" spans="1:10" ht="12.75">
      <c r="A23" s="1024"/>
      <c r="B23" s="269" t="s">
        <v>163</v>
      </c>
      <c r="C23" s="335"/>
      <c r="D23" s="267" t="s">
        <v>78</v>
      </c>
      <c r="E23" s="364">
        <f>I23*K9</f>
        <v>27.552</v>
      </c>
      <c r="F23" s="609">
        <f>J23*K9</f>
        <v>24.807999999999996</v>
      </c>
      <c r="G23" s="602">
        <f t="shared" si="0"/>
        <v>22.96</v>
      </c>
      <c r="H23" s="363">
        <f t="shared" si="1"/>
        <v>20.673333333333332</v>
      </c>
      <c r="I23" s="266">
        <v>9.84</v>
      </c>
      <c r="J23" s="264">
        <v>8.86</v>
      </c>
    </row>
    <row r="24" spans="1:10" ht="12.75">
      <c r="A24" s="1024"/>
      <c r="B24" s="43" t="s">
        <v>172</v>
      </c>
      <c r="C24" s="335"/>
      <c r="D24" s="267" t="s">
        <v>50</v>
      </c>
      <c r="E24" s="364">
        <f>I24*K9</f>
        <v>27.552</v>
      </c>
      <c r="F24" s="609">
        <f>J24*K9</f>
        <v>24.807999999999996</v>
      </c>
      <c r="G24" s="602">
        <f t="shared" si="0"/>
        <v>22.96</v>
      </c>
      <c r="H24" s="363">
        <f t="shared" si="1"/>
        <v>20.673333333333332</v>
      </c>
      <c r="I24" s="266">
        <v>9.84</v>
      </c>
      <c r="J24" s="264">
        <v>8.86</v>
      </c>
    </row>
    <row r="25" spans="1:10" ht="12.75">
      <c r="A25" s="1024"/>
      <c r="B25" s="268" t="s">
        <v>173</v>
      </c>
      <c r="C25" s="335"/>
      <c r="D25" s="267" t="s">
        <v>166</v>
      </c>
      <c r="E25" s="364">
        <f>I25*K9</f>
        <v>28.868</v>
      </c>
      <c r="F25" s="609">
        <f>J25*K9</f>
        <v>25.983999999999998</v>
      </c>
      <c r="G25" s="602">
        <f t="shared" si="0"/>
        <v>24.056666666666665</v>
      </c>
      <c r="H25" s="363">
        <f t="shared" si="1"/>
        <v>21.653333333333332</v>
      </c>
      <c r="I25" s="266">
        <v>10.31</v>
      </c>
      <c r="J25" s="264">
        <v>9.28</v>
      </c>
    </row>
    <row r="26" spans="1:10" ht="12.75">
      <c r="A26" s="1025"/>
      <c r="B26" s="44" t="s">
        <v>174</v>
      </c>
      <c r="C26" s="336"/>
      <c r="D26" s="267" t="s">
        <v>118</v>
      </c>
      <c r="E26" s="364">
        <f>I26*K9</f>
        <v>30.855999999999998</v>
      </c>
      <c r="F26" s="609">
        <f>J26*K9</f>
        <v>27.747999999999998</v>
      </c>
      <c r="G26" s="602">
        <f t="shared" si="0"/>
        <v>25.71333333333333</v>
      </c>
      <c r="H26" s="363">
        <f t="shared" si="1"/>
        <v>23.12333333333333</v>
      </c>
      <c r="I26" s="266">
        <v>11.02</v>
      </c>
      <c r="J26" s="264">
        <v>9.91</v>
      </c>
    </row>
    <row r="27" spans="1:10" ht="12.75">
      <c r="A27" s="1023" t="s">
        <v>175</v>
      </c>
      <c r="B27" s="45" t="s">
        <v>169</v>
      </c>
      <c r="C27" s="1029"/>
      <c r="D27" s="267" t="s">
        <v>47</v>
      </c>
      <c r="E27" s="364">
        <f>I27*K9</f>
        <v>26.264</v>
      </c>
      <c r="F27" s="609">
        <f>J27*K9</f>
        <v>23.631999999999998</v>
      </c>
      <c r="G27" s="602">
        <f t="shared" si="0"/>
        <v>21.886666666666667</v>
      </c>
      <c r="H27" s="363">
        <f t="shared" si="1"/>
        <v>19.69333333333333</v>
      </c>
      <c r="I27" s="266">
        <v>9.38</v>
      </c>
      <c r="J27" s="264">
        <v>8.44</v>
      </c>
    </row>
    <row r="28" spans="1:10" ht="12.75">
      <c r="A28" s="1024"/>
      <c r="B28" s="269" t="s">
        <v>170</v>
      </c>
      <c r="C28" s="1030"/>
      <c r="D28" s="267" t="s">
        <v>78</v>
      </c>
      <c r="E28" s="364">
        <f>I28*K9</f>
        <v>28.868</v>
      </c>
      <c r="F28" s="609">
        <f>J28*K9</f>
        <v>25.983999999999998</v>
      </c>
      <c r="G28" s="602">
        <f t="shared" si="0"/>
        <v>24.056666666666665</v>
      </c>
      <c r="H28" s="363">
        <f t="shared" si="1"/>
        <v>21.653333333333332</v>
      </c>
      <c r="I28" s="266">
        <v>10.31</v>
      </c>
      <c r="J28" s="264">
        <v>9.28</v>
      </c>
    </row>
    <row r="29" spans="1:10" ht="12.75">
      <c r="A29" s="1024"/>
      <c r="B29" s="43" t="s">
        <v>176</v>
      </c>
      <c r="C29" s="1030"/>
      <c r="D29" s="267" t="s">
        <v>50</v>
      </c>
      <c r="E29" s="364">
        <f>I29*K9</f>
        <v>28.868</v>
      </c>
      <c r="F29" s="609">
        <f>J29*K9</f>
        <v>25.983999999999998</v>
      </c>
      <c r="G29" s="602">
        <f t="shared" si="0"/>
        <v>24.056666666666665</v>
      </c>
      <c r="H29" s="363">
        <f t="shared" si="1"/>
        <v>21.653333333333332</v>
      </c>
      <c r="I29" s="266">
        <v>10.31</v>
      </c>
      <c r="J29" s="264">
        <v>9.28</v>
      </c>
    </row>
    <row r="30" spans="1:10" ht="12.75">
      <c r="A30" s="1024"/>
      <c r="B30" s="268" t="s">
        <v>173</v>
      </c>
      <c r="C30" s="1030"/>
      <c r="D30" s="267" t="s">
        <v>166</v>
      </c>
      <c r="E30" s="364">
        <f>I30*K9</f>
        <v>30.183999999999997</v>
      </c>
      <c r="F30" s="609">
        <f>J30*K9</f>
        <v>27.159999999999997</v>
      </c>
      <c r="G30" s="602">
        <f t="shared" si="0"/>
        <v>25.153333333333332</v>
      </c>
      <c r="H30" s="363">
        <f t="shared" si="1"/>
        <v>22.633333333333333</v>
      </c>
      <c r="I30" s="266">
        <v>10.78</v>
      </c>
      <c r="J30" s="264">
        <v>9.7</v>
      </c>
    </row>
    <row r="31" spans="1:10" ht="12.75">
      <c r="A31" s="1025"/>
      <c r="B31" s="44" t="s">
        <v>174</v>
      </c>
      <c r="C31" s="1031"/>
      <c r="D31" s="267" t="s">
        <v>118</v>
      </c>
      <c r="E31" s="364">
        <f>I31*K9</f>
        <v>31.499999999999996</v>
      </c>
      <c r="F31" s="609">
        <f>J31*K9</f>
        <v>28.364</v>
      </c>
      <c r="G31" s="602">
        <f t="shared" si="0"/>
        <v>26.249999999999996</v>
      </c>
      <c r="H31" s="363">
        <f t="shared" si="1"/>
        <v>23.636666666666667</v>
      </c>
      <c r="I31" s="266">
        <v>11.25</v>
      </c>
      <c r="J31" s="264">
        <v>10.13</v>
      </c>
    </row>
    <row r="32" spans="1:10" ht="12.75">
      <c r="A32" s="1023" t="s">
        <v>177</v>
      </c>
      <c r="B32" s="46" t="s">
        <v>169</v>
      </c>
      <c r="C32" s="1029"/>
      <c r="D32" s="267" t="s">
        <v>47</v>
      </c>
      <c r="E32" s="364">
        <f>I32*K9</f>
        <v>21</v>
      </c>
      <c r="F32" s="609">
        <f>J32*K9</f>
        <v>18.9</v>
      </c>
      <c r="G32" s="602">
        <f t="shared" si="0"/>
        <v>17.5</v>
      </c>
      <c r="H32" s="363">
        <f t="shared" si="1"/>
        <v>15.75</v>
      </c>
      <c r="I32" s="266">
        <v>7.5</v>
      </c>
      <c r="J32" s="264">
        <v>6.75</v>
      </c>
    </row>
    <row r="33" spans="1:10" ht="12.75">
      <c r="A33" s="1024"/>
      <c r="B33" s="269" t="s">
        <v>163</v>
      </c>
      <c r="C33" s="1030"/>
      <c r="D33" s="267" t="s">
        <v>78</v>
      </c>
      <c r="E33" s="364">
        <f>I33*K9</f>
        <v>22.316</v>
      </c>
      <c r="F33" s="609">
        <f>J33*K9</f>
        <v>20.075999999999997</v>
      </c>
      <c r="G33" s="602">
        <f t="shared" si="0"/>
        <v>18.596666666666668</v>
      </c>
      <c r="H33" s="363">
        <f t="shared" si="1"/>
        <v>16.729999999999997</v>
      </c>
      <c r="I33" s="266">
        <v>7.97</v>
      </c>
      <c r="J33" s="264">
        <v>7.17</v>
      </c>
    </row>
    <row r="34" spans="1:10" ht="12.75">
      <c r="A34" s="1024"/>
      <c r="B34" s="43" t="s">
        <v>164</v>
      </c>
      <c r="C34" s="1030"/>
      <c r="D34" s="267" t="s">
        <v>50</v>
      </c>
      <c r="E34" s="364">
        <f>I34*K9</f>
        <v>22.316</v>
      </c>
      <c r="F34" s="609">
        <f>J34*K9</f>
        <v>20.075999999999997</v>
      </c>
      <c r="G34" s="602">
        <f t="shared" si="0"/>
        <v>18.596666666666668</v>
      </c>
      <c r="H34" s="363">
        <f t="shared" si="1"/>
        <v>16.729999999999997</v>
      </c>
      <c r="I34" s="266">
        <v>7.97</v>
      </c>
      <c r="J34" s="264">
        <v>7.17</v>
      </c>
    </row>
    <row r="35" spans="1:10" ht="12.75">
      <c r="A35" s="1024"/>
      <c r="B35" s="268" t="s">
        <v>178</v>
      </c>
      <c r="C35" s="1030"/>
      <c r="D35" s="267" t="s">
        <v>166</v>
      </c>
      <c r="E35" s="364">
        <f>I35*K9</f>
        <v>23.631999999999998</v>
      </c>
      <c r="F35" s="609">
        <f>J35*K9</f>
        <v>21.252</v>
      </c>
      <c r="G35" s="602">
        <f t="shared" si="0"/>
        <v>19.69333333333333</v>
      </c>
      <c r="H35" s="363">
        <f t="shared" si="1"/>
        <v>17.71</v>
      </c>
      <c r="I35" s="266">
        <v>8.44</v>
      </c>
      <c r="J35" s="264">
        <v>7.59</v>
      </c>
    </row>
    <row r="36" spans="1:10" ht="12.75">
      <c r="A36" s="1025"/>
      <c r="B36" s="44" t="s">
        <v>179</v>
      </c>
      <c r="C36" s="1031"/>
      <c r="D36" s="267" t="s">
        <v>118</v>
      </c>
      <c r="E36" s="364">
        <f>I36*K9</f>
        <v>24.948</v>
      </c>
      <c r="F36" s="609">
        <f>J36*K9</f>
        <v>22.455999999999996</v>
      </c>
      <c r="G36" s="602">
        <f t="shared" si="0"/>
        <v>20.790000000000003</v>
      </c>
      <c r="H36" s="363">
        <f t="shared" si="1"/>
        <v>18.71333333333333</v>
      </c>
      <c r="I36" s="266">
        <v>8.91</v>
      </c>
      <c r="J36" s="264">
        <v>8.02</v>
      </c>
    </row>
    <row r="37" spans="1:10" ht="12.75">
      <c r="A37" s="1023" t="s">
        <v>180</v>
      </c>
      <c r="B37" s="45" t="s">
        <v>169</v>
      </c>
      <c r="C37" s="1029"/>
      <c r="D37" s="267" t="s">
        <v>47</v>
      </c>
      <c r="E37" s="364">
        <f>I37*K9</f>
        <v>22.316</v>
      </c>
      <c r="F37" s="609">
        <f>J37*K9</f>
        <v>20.075999999999997</v>
      </c>
      <c r="G37" s="602">
        <f t="shared" si="0"/>
        <v>18.596666666666668</v>
      </c>
      <c r="H37" s="363">
        <f t="shared" si="1"/>
        <v>16.729999999999997</v>
      </c>
      <c r="I37" s="266">
        <v>7.97</v>
      </c>
      <c r="J37" s="264">
        <v>7.17</v>
      </c>
    </row>
    <row r="38" spans="1:10" ht="12.75">
      <c r="A38" s="1024"/>
      <c r="B38" s="269" t="s">
        <v>170</v>
      </c>
      <c r="C38" s="1030"/>
      <c r="D38" s="267" t="s">
        <v>78</v>
      </c>
      <c r="E38" s="364">
        <f>I38*K9</f>
        <v>23.631999999999998</v>
      </c>
      <c r="F38" s="609">
        <f>J38*K9</f>
        <v>21.252</v>
      </c>
      <c r="G38" s="602">
        <f t="shared" si="0"/>
        <v>19.69333333333333</v>
      </c>
      <c r="H38" s="363">
        <f t="shared" si="1"/>
        <v>17.71</v>
      </c>
      <c r="I38" s="266">
        <v>8.44</v>
      </c>
      <c r="J38" s="264">
        <v>7.59</v>
      </c>
    </row>
    <row r="39" spans="1:10" ht="12.75">
      <c r="A39" s="1024"/>
      <c r="B39" s="43" t="s">
        <v>164</v>
      </c>
      <c r="C39" s="1030"/>
      <c r="D39" s="267" t="s">
        <v>50</v>
      </c>
      <c r="E39" s="364">
        <f>I39*K9</f>
        <v>23.631999999999998</v>
      </c>
      <c r="F39" s="609">
        <f>J39*K9</f>
        <v>21.252</v>
      </c>
      <c r="G39" s="602">
        <f t="shared" si="0"/>
        <v>19.69333333333333</v>
      </c>
      <c r="H39" s="363">
        <f t="shared" si="1"/>
        <v>17.71</v>
      </c>
      <c r="I39" s="266">
        <v>8.44</v>
      </c>
      <c r="J39" s="264">
        <v>7.59</v>
      </c>
    </row>
    <row r="40" spans="1:10" ht="12.75">
      <c r="A40" s="1024"/>
      <c r="B40" s="268" t="s">
        <v>178</v>
      </c>
      <c r="C40" s="1030"/>
      <c r="D40" s="267" t="s">
        <v>166</v>
      </c>
      <c r="E40" s="364">
        <f>I40*K9</f>
        <v>24.276</v>
      </c>
      <c r="F40" s="609">
        <f>J40*K9</f>
        <v>21.84</v>
      </c>
      <c r="G40" s="602">
        <f t="shared" si="0"/>
        <v>20.23</v>
      </c>
      <c r="H40" s="363">
        <f t="shared" si="1"/>
        <v>18.2</v>
      </c>
      <c r="I40" s="266">
        <v>8.67</v>
      </c>
      <c r="J40" s="264">
        <v>7.8</v>
      </c>
    </row>
    <row r="41" spans="1:10" ht="12.75">
      <c r="A41" s="1025"/>
      <c r="B41" s="44" t="s">
        <v>179</v>
      </c>
      <c r="C41" s="1031"/>
      <c r="D41" s="267" t="s">
        <v>118</v>
      </c>
      <c r="E41" s="364">
        <f>I41*K9</f>
        <v>25.592</v>
      </c>
      <c r="F41" s="609">
        <f>J41*K9</f>
        <v>23.044</v>
      </c>
      <c r="G41" s="602">
        <f t="shared" si="0"/>
        <v>21.326666666666668</v>
      </c>
      <c r="H41" s="363">
        <f t="shared" si="1"/>
        <v>19.203333333333333</v>
      </c>
      <c r="I41" s="266">
        <v>9.14</v>
      </c>
      <c r="J41" s="264">
        <v>8.23</v>
      </c>
    </row>
    <row r="42" spans="1:10" ht="12.75">
      <c r="A42" s="1023" t="s">
        <v>181</v>
      </c>
      <c r="B42" s="46" t="s">
        <v>169</v>
      </c>
      <c r="C42" s="1029"/>
      <c r="D42" s="267" t="s">
        <v>47</v>
      </c>
      <c r="E42" s="364">
        <f>I42*K9</f>
        <v>22.316</v>
      </c>
      <c r="F42" s="609">
        <f>J42*K9</f>
        <v>20.075999999999997</v>
      </c>
      <c r="G42" s="602">
        <f t="shared" si="0"/>
        <v>18.596666666666668</v>
      </c>
      <c r="H42" s="363">
        <f t="shared" si="1"/>
        <v>16.729999999999997</v>
      </c>
      <c r="I42" s="266">
        <v>7.97</v>
      </c>
      <c r="J42" s="264">
        <v>7.17</v>
      </c>
    </row>
    <row r="43" spans="1:10" ht="12.75">
      <c r="A43" s="1024"/>
      <c r="B43" s="269" t="s">
        <v>163</v>
      </c>
      <c r="C43" s="1030"/>
      <c r="D43" s="267" t="s">
        <v>78</v>
      </c>
      <c r="E43" s="364">
        <f>I43*K9</f>
        <v>23.631999999999998</v>
      </c>
      <c r="F43" s="609">
        <f>J43*K9</f>
        <v>21.252</v>
      </c>
      <c r="G43" s="602">
        <f t="shared" si="0"/>
        <v>19.69333333333333</v>
      </c>
      <c r="H43" s="363">
        <f t="shared" si="1"/>
        <v>17.71</v>
      </c>
      <c r="I43" s="266">
        <v>8.44</v>
      </c>
      <c r="J43" s="264">
        <v>7.59</v>
      </c>
    </row>
    <row r="44" spans="1:10" ht="12.75">
      <c r="A44" s="1024"/>
      <c r="B44" s="43" t="s">
        <v>172</v>
      </c>
      <c r="C44" s="1030"/>
      <c r="D44" s="267" t="s">
        <v>50</v>
      </c>
      <c r="E44" s="364">
        <f>I44*K9</f>
        <v>23.631999999999998</v>
      </c>
      <c r="F44" s="609">
        <f>J44*K9</f>
        <v>21.252</v>
      </c>
      <c r="G44" s="602">
        <f t="shared" si="0"/>
        <v>19.69333333333333</v>
      </c>
      <c r="H44" s="363">
        <f t="shared" si="1"/>
        <v>17.71</v>
      </c>
      <c r="I44" s="266">
        <v>8.44</v>
      </c>
      <c r="J44" s="264">
        <v>7.59</v>
      </c>
    </row>
    <row r="45" spans="1:10" ht="12.75">
      <c r="A45" s="1024"/>
      <c r="B45" s="268" t="s">
        <v>165</v>
      </c>
      <c r="C45" s="1030"/>
      <c r="D45" s="267" t="s">
        <v>166</v>
      </c>
      <c r="E45" s="364">
        <f>I45*K9</f>
        <v>24.276</v>
      </c>
      <c r="F45" s="609">
        <f>J45*K9</f>
        <v>21.84</v>
      </c>
      <c r="G45" s="602">
        <f t="shared" si="0"/>
        <v>20.23</v>
      </c>
      <c r="H45" s="363">
        <f t="shared" si="1"/>
        <v>18.2</v>
      </c>
      <c r="I45" s="266">
        <v>8.67</v>
      </c>
      <c r="J45" s="264">
        <v>7.8</v>
      </c>
    </row>
    <row r="46" spans="1:10" ht="12.75">
      <c r="A46" s="1025"/>
      <c r="B46" s="44" t="s">
        <v>179</v>
      </c>
      <c r="C46" s="1031"/>
      <c r="D46" s="267" t="s">
        <v>118</v>
      </c>
      <c r="E46" s="364">
        <f>I46*K9</f>
        <v>24.948</v>
      </c>
      <c r="F46" s="609">
        <f>J46*K9</f>
        <v>22.455999999999996</v>
      </c>
      <c r="G46" s="602">
        <f t="shared" si="0"/>
        <v>20.790000000000003</v>
      </c>
      <c r="H46" s="363">
        <f t="shared" si="1"/>
        <v>18.71333333333333</v>
      </c>
      <c r="I46" s="266">
        <v>8.91</v>
      </c>
      <c r="J46" s="264">
        <v>8.02</v>
      </c>
    </row>
    <row r="47" spans="1:10" ht="14.25">
      <c r="A47" s="608" t="s">
        <v>182</v>
      </c>
      <c r="B47" s="45" t="s">
        <v>169</v>
      </c>
      <c r="C47" s="1029"/>
      <c r="D47" s="267" t="s">
        <v>47</v>
      </c>
      <c r="E47" s="364">
        <f>I47*K9</f>
        <v>22.959999999999997</v>
      </c>
      <c r="F47" s="609">
        <f>J47*K9</f>
        <v>20.663999999999998</v>
      </c>
      <c r="G47" s="602">
        <f t="shared" si="0"/>
        <v>19.133333333333333</v>
      </c>
      <c r="H47" s="363">
        <f t="shared" si="1"/>
        <v>17.22</v>
      </c>
      <c r="I47" s="266">
        <v>8.2</v>
      </c>
      <c r="J47" s="264">
        <v>7.38</v>
      </c>
    </row>
    <row r="48" spans="1:10" ht="14.25">
      <c r="A48" s="610"/>
      <c r="B48" s="269" t="s">
        <v>170</v>
      </c>
      <c r="C48" s="1030"/>
      <c r="D48" s="267" t="s">
        <v>78</v>
      </c>
      <c r="E48" s="364">
        <f>I48*K9</f>
        <v>24.276</v>
      </c>
      <c r="F48" s="609">
        <f>J48*K9</f>
        <v>21.84</v>
      </c>
      <c r="G48" s="602">
        <f t="shared" si="0"/>
        <v>20.23</v>
      </c>
      <c r="H48" s="363">
        <f t="shared" si="1"/>
        <v>18.2</v>
      </c>
      <c r="I48" s="266">
        <v>8.67</v>
      </c>
      <c r="J48" s="264">
        <v>7.8</v>
      </c>
    </row>
    <row r="49" spans="1:10" ht="14.25">
      <c r="A49" s="610"/>
      <c r="B49" s="43" t="s">
        <v>176</v>
      </c>
      <c r="C49" s="1030"/>
      <c r="D49" s="267" t="s">
        <v>50</v>
      </c>
      <c r="E49" s="364">
        <f>I49*K9</f>
        <v>24.276</v>
      </c>
      <c r="F49" s="609">
        <f>J49*K9</f>
        <v>21.84</v>
      </c>
      <c r="G49" s="602">
        <f t="shared" si="0"/>
        <v>20.23</v>
      </c>
      <c r="H49" s="363">
        <f t="shared" si="1"/>
        <v>18.2</v>
      </c>
      <c r="I49" s="266">
        <v>8.67</v>
      </c>
      <c r="J49" s="264">
        <v>7.8</v>
      </c>
    </row>
    <row r="50" spans="1:10" ht="14.25">
      <c r="A50" s="610"/>
      <c r="B50" s="268" t="s">
        <v>165</v>
      </c>
      <c r="C50" s="1030"/>
      <c r="D50" s="267" t="s">
        <v>166</v>
      </c>
      <c r="E50" s="364">
        <f>I50*K9</f>
        <v>24.948</v>
      </c>
      <c r="F50" s="609">
        <f>J50*K9</f>
        <v>22.455999999999996</v>
      </c>
      <c r="G50" s="602">
        <f t="shared" si="0"/>
        <v>20.790000000000003</v>
      </c>
      <c r="H50" s="363">
        <f t="shared" si="1"/>
        <v>18.71333333333333</v>
      </c>
      <c r="I50" s="266">
        <v>8.91</v>
      </c>
      <c r="J50" s="264">
        <v>8.02</v>
      </c>
    </row>
    <row r="51" spans="1:10" ht="14.25">
      <c r="A51" s="611"/>
      <c r="B51" s="44" t="s">
        <v>179</v>
      </c>
      <c r="C51" s="1031"/>
      <c r="D51" s="267" t="s">
        <v>118</v>
      </c>
      <c r="E51" s="364">
        <f>I51*K9</f>
        <v>26.264</v>
      </c>
      <c r="F51" s="609">
        <f>J51*K9</f>
        <v>23.631999999999998</v>
      </c>
      <c r="G51" s="602">
        <f t="shared" si="0"/>
        <v>21.886666666666667</v>
      </c>
      <c r="H51" s="363">
        <f t="shared" si="1"/>
        <v>19.69333333333333</v>
      </c>
      <c r="I51" s="266">
        <v>9.38</v>
      </c>
      <c r="J51" s="264">
        <v>8.44</v>
      </c>
    </row>
    <row r="52" spans="1:10" ht="12.75">
      <c r="A52" s="1023" t="s">
        <v>183</v>
      </c>
      <c r="B52" s="46" t="s">
        <v>169</v>
      </c>
      <c r="C52" s="1029"/>
      <c r="D52" s="267" t="s">
        <v>184</v>
      </c>
      <c r="E52" s="364">
        <f>I52*K9</f>
        <v>23.631999999999998</v>
      </c>
      <c r="F52" s="609">
        <f>J52*K9</f>
        <v>21.252</v>
      </c>
      <c r="G52" s="602">
        <f t="shared" si="0"/>
        <v>19.69333333333333</v>
      </c>
      <c r="H52" s="363">
        <f t="shared" si="1"/>
        <v>17.71</v>
      </c>
      <c r="I52" s="266">
        <v>8.44</v>
      </c>
      <c r="J52" s="264">
        <v>7.59</v>
      </c>
    </row>
    <row r="53" spans="1:10" ht="12.75">
      <c r="A53" s="1024"/>
      <c r="B53" s="269" t="s">
        <v>163</v>
      </c>
      <c r="C53" s="1030"/>
      <c r="D53" s="267" t="s">
        <v>78</v>
      </c>
      <c r="E53" s="364">
        <f>I53*K9</f>
        <v>24.948</v>
      </c>
      <c r="F53" s="609">
        <f>J53*K9</f>
        <v>22.455999999999996</v>
      </c>
      <c r="G53" s="602">
        <f t="shared" si="0"/>
        <v>20.790000000000003</v>
      </c>
      <c r="H53" s="363">
        <f t="shared" si="1"/>
        <v>18.71333333333333</v>
      </c>
      <c r="I53" s="266">
        <v>8.91</v>
      </c>
      <c r="J53" s="264">
        <v>8.02</v>
      </c>
    </row>
    <row r="54" spans="1:10" ht="12.75">
      <c r="A54" s="1024"/>
      <c r="B54" s="43" t="s">
        <v>185</v>
      </c>
      <c r="C54" s="1030"/>
      <c r="D54" s="267" t="s">
        <v>50</v>
      </c>
      <c r="E54" s="364">
        <f>I54*K9</f>
        <v>24.948</v>
      </c>
      <c r="F54" s="609">
        <f>J54*K9</f>
        <v>22.455999999999996</v>
      </c>
      <c r="G54" s="602">
        <f t="shared" si="0"/>
        <v>20.790000000000003</v>
      </c>
      <c r="H54" s="363">
        <f t="shared" si="1"/>
        <v>18.71333333333333</v>
      </c>
      <c r="I54" s="266">
        <v>8.91</v>
      </c>
      <c r="J54" s="264">
        <v>8.02</v>
      </c>
    </row>
    <row r="55" spans="1:10" ht="12.75">
      <c r="A55" s="1024"/>
      <c r="B55" s="268" t="s">
        <v>165</v>
      </c>
      <c r="C55" s="1030"/>
      <c r="D55" s="267" t="s">
        <v>166</v>
      </c>
      <c r="E55" s="364">
        <f>I55*K9</f>
        <v>24.948</v>
      </c>
      <c r="F55" s="609">
        <f>J55*K9</f>
        <v>22.455999999999996</v>
      </c>
      <c r="G55" s="602">
        <f t="shared" si="0"/>
        <v>20.790000000000003</v>
      </c>
      <c r="H55" s="363">
        <f t="shared" si="1"/>
        <v>18.71333333333333</v>
      </c>
      <c r="I55" s="266">
        <v>8.91</v>
      </c>
      <c r="J55" s="264">
        <v>8.02</v>
      </c>
    </row>
    <row r="56" spans="1:10" ht="12.75">
      <c r="A56" s="1025"/>
      <c r="B56" s="44" t="s">
        <v>186</v>
      </c>
      <c r="C56" s="1031"/>
      <c r="D56" s="267" t="s">
        <v>118</v>
      </c>
      <c r="E56" s="364">
        <f>I56*K9</f>
        <v>26.264</v>
      </c>
      <c r="F56" s="609">
        <f>J56*K9</f>
        <v>23.631999999999998</v>
      </c>
      <c r="G56" s="602">
        <f t="shared" si="0"/>
        <v>21.886666666666667</v>
      </c>
      <c r="H56" s="363">
        <f t="shared" si="1"/>
        <v>19.69333333333333</v>
      </c>
      <c r="I56" s="266">
        <v>9.38</v>
      </c>
      <c r="J56" s="264">
        <v>8.44</v>
      </c>
    </row>
    <row r="57" spans="1:10" ht="12.75">
      <c r="A57" s="1023" t="s">
        <v>187</v>
      </c>
      <c r="B57" s="45" t="s">
        <v>169</v>
      </c>
      <c r="C57" s="1029"/>
      <c r="D57" s="267" t="s">
        <v>47</v>
      </c>
      <c r="E57" s="364">
        <f>I57*K9</f>
        <v>24.276</v>
      </c>
      <c r="F57" s="609">
        <f>J57*K9</f>
        <v>21.84</v>
      </c>
      <c r="G57" s="602">
        <f t="shared" si="0"/>
        <v>20.23</v>
      </c>
      <c r="H57" s="363">
        <f t="shared" si="1"/>
        <v>18.2</v>
      </c>
      <c r="I57" s="266">
        <v>8.67</v>
      </c>
      <c r="J57" s="264">
        <v>7.8</v>
      </c>
    </row>
    <row r="58" spans="1:10" ht="12.75">
      <c r="A58" s="1024"/>
      <c r="B58" s="269" t="s">
        <v>170</v>
      </c>
      <c r="C58" s="1030"/>
      <c r="D58" s="267" t="s">
        <v>78</v>
      </c>
      <c r="E58" s="364">
        <f>I58*K9</f>
        <v>26.264</v>
      </c>
      <c r="F58" s="609">
        <f>J58*K9</f>
        <v>23.631999999999998</v>
      </c>
      <c r="G58" s="602">
        <f t="shared" si="0"/>
        <v>21.886666666666667</v>
      </c>
      <c r="H58" s="363">
        <f t="shared" si="1"/>
        <v>19.69333333333333</v>
      </c>
      <c r="I58" s="266">
        <v>9.38</v>
      </c>
      <c r="J58" s="264">
        <v>8.44</v>
      </c>
    </row>
    <row r="59" spans="1:10" ht="12.75">
      <c r="A59" s="1024"/>
      <c r="B59" s="43" t="s">
        <v>188</v>
      </c>
      <c r="C59" s="1030"/>
      <c r="D59" s="267" t="s">
        <v>50</v>
      </c>
      <c r="E59" s="364">
        <f>I59*K9</f>
        <v>26.264</v>
      </c>
      <c r="F59" s="609">
        <f>J59*K9</f>
        <v>23.631999999999998</v>
      </c>
      <c r="G59" s="602">
        <f t="shared" si="0"/>
        <v>21.886666666666667</v>
      </c>
      <c r="H59" s="363">
        <f t="shared" si="1"/>
        <v>19.69333333333333</v>
      </c>
      <c r="I59" s="266">
        <v>9.38</v>
      </c>
      <c r="J59" s="264">
        <v>8.44</v>
      </c>
    </row>
    <row r="60" spans="1:10" ht="12.75">
      <c r="A60" s="1024"/>
      <c r="B60" s="268" t="s">
        <v>165</v>
      </c>
      <c r="C60" s="1030"/>
      <c r="D60" s="267" t="s">
        <v>166</v>
      </c>
      <c r="E60" s="364">
        <f>I60*K9</f>
        <v>26.264</v>
      </c>
      <c r="F60" s="609">
        <f>J60*K9</f>
        <v>23.631999999999998</v>
      </c>
      <c r="G60" s="602">
        <f t="shared" si="0"/>
        <v>21.886666666666667</v>
      </c>
      <c r="H60" s="363">
        <f t="shared" si="1"/>
        <v>19.69333333333333</v>
      </c>
      <c r="I60" s="266">
        <v>9.38</v>
      </c>
      <c r="J60" s="264">
        <v>8.44</v>
      </c>
    </row>
    <row r="61" spans="1:10" ht="12.75">
      <c r="A61" s="1025"/>
      <c r="B61" s="44" t="s">
        <v>186</v>
      </c>
      <c r="C61" s="1031"/>
      <c r="D61" s="267" t="s">
        <v>118</v>
      </c>
      <c r="E61" s="364">
        <f>I61*K9</f>
        <v>27.552</v>
      </c>
      <c r="F61" s="609">
        <f>J61*K9</f>
        <v>24.807999999999996</v>
      </c>
      <c r="G61" s="602">
        <f t="shared" si="0"/>
        <v>22.96</v>
      </c>
      <c r="H61" s="363">
        <f t="shared" si="1"/>
        <v>20.673333333333332</v>
      </c>
      <c r="I61" s="266">
        <v>9.84</v>
      </c>
      <c r="J61" s="264">
        <v>8.86</v>
      </c>
    </row>
    <row r="62" spans="1:10" ht="12.75">
      <c r="A62" s="1023" t="s">
        <v>189</v>
      </c>
      <c r="B62" s="46" t="s">
        <v>169</v>
      </c>
      <c r="C62" s="1029"/>
      <c r="D62" s="267" t="s">
        <v>47</v>
      </c>
      <c r="E62" s="364">
        <f>I62*K9</f>
        <v>24.948</v>
      </c>
      <c r="F62" s="609">
        <f>J62*K9</f>
        <v>22.455999999999996</v>
      </c>
      <c r="G62" s="602">
        <f t="shared" si="0"/>
        <v>20.790000000000003</v>
      </c>
      <c r="H62" s="363">
        <f t="shared" si="1"/>
        <v>18.71333333333333</v>
      </c>
      <c r="I62" s="266">
        <v>8.91</v>
      </c>
      <c r="J62" s="264">
        <v>8.02</v>
      </c>
    </row>
    <row r="63" spans="1:10" ht="12.75">
      <c r="A63" s="1024"/>
      <c r="B63" s="269" t="s">
        <v>163</v>
      </c>
      <c r="C63" s="1030"/>
      <c r="D63" s="267" t="s">
        <v>78</v>
      </c>
      <c r="E63" s="364">
        <f>I63*K9</f>
        <v>26.264</v>
      </c>
      <c r="F63" s="609">
        <f>J63*K9</f>
        <v>23.631999999999998</v>
      </c>
      <c r="G63" s="602">
        <f t="shared" si="0"/>
        <v>21.886666666666667</v>
      </c>
      <c r="H63" s="363">
        <f t="shared" si="1"/>
        <v>19.69333333333333</v>
      </c>
      <c r="I63" s="266">
        <v>9.38</v>
      </c>
      <c r="J63" s="264">
        <v>8.44</v>
      </c>
    </row>
    <row r="64" spans="1:10" ht="12.75">
      <c r="A64" s="1024"/>
      <c r="B64" s="43" t="s">
        <v>164</v>
      </c>
      <c r="C64" s="1030"/>
      <c r="D64" s="267" t="s">
        <v>50</v>
      </c>
      <c r="E64" s="364">
        <f>I64*K9</f>
        <v>26.264</v>
      </c>
      <c r="F64" s="609">
        <f>J64*K9</f>
        <v>23.631999999999998</v>
      </c>
      <c r="G64" s="602">
        <f t="shared" si="0"/>
        <v>21.886666666666667</v>
      </c>
      <c r="H64" s="363">
        <f t="shared" si="1"/>
        <v>19.69333333333333</v>
      </c>
      <c r="I64" s="266">
        <v>9.38</v>
      </c>
      <c r="J64" s="264">
        <v>8.44</v>
      </c>
    </row>
    <row r="65" spans="1:10" ht="12.75">
      <c r="A65" s="1024"/>
      <c r="B65" s="268" t="s">
        <v>178</v>
      </c>
      <c r="C65" s="1030"/>
      <c r="D65" s="267" t="s">
        <v>166</v>
      </c>
      <c r="E65" s="364">
        <f>I65*K9</f>
        <v>27.552</v>
      </c>
      <c r="F65" s="609">
        <f>J65*K9</f>
        <v>24.807999999999996</v>
      </c>
      <c r="G65" s="602">
        <f t="shared" si="0"/>
        <v>22.96</v>
      </c>
      <c r="H65" s="363">
        <f t="shared" si="1"/>
        <v>20.673333333333332</v>
      </c>
      <c r="I65" s="266">
        <v>9.84</v>
      </c>
      <c r="J65" s="264">
        <v>8.86</v>
      </c>
    </row>
    <row r="66" spans="1:10" ht="12.75">
      <c r="A66" s="1025"/>
      <c r="B66" s="44" t="s">
        <v>186</v>
      </c>
      <c r="C66" s="1031"/>
      <c r="D66" s="267" t="s">
        <v>118</v>
      </c>
      <c r="E66" s="364">
        <f>I66*K9</f>
        <v>28.868</v>
      </c>
      <c r="F66" s="609">
        <f>J66*K9</f>
        <v>25.983999999999998</v>
      </c>
      <c r="G66" s="602">
        <f t="shared" si="0"/>
        <v>24.056666666666665</v>
      </c>
      <c r="H66" s="363">
        <f t="shared" si="1"/>
        <v>21.653333333333332</v>
      </c>
      <c r="I66" s="266">
        <v>10.31</v>
      </c>
      <c r="J66" s="264">
        <v>9.28</v>
      </c>
    </row>
    <row r="67" spans="1:10" ht="12.75">
      <c r="A67" s="1023" t="s">
        <v>190</v>
      </c>
      <c r="B67" s="45" t="s">
        <v>169</v>
      </c>
      <c r="C67" s="1029"/>
      <c r="D67" s="267" t="s">
        <v>47</v>
      </c>
      <c r="E67" s="364">
        <f>I67*K9</f>
        <v>25.592</v>
      </c>
      <c r="F67" s="609">
        <f>J67*K9</f>
        <v>23.044</v>
      </c>
      <c r="G67" s="602">
        <f t="shared" si="0"/>
        <v>21.326666666666668</v>
      </c>
      <c r="H67" s="363">
        <f t="shared" si="1"/>
        <v>19.203333333333333</v>
      </c>
      <c r="I67" s="266">
        <v>9.14</v>
      </c>
      <c r="J67" s="264">
        <v>8.23</v>
      </c>
    </row>
    <row r="68" spans="1:10" ht="12.75">
      <c r="A68" s="1024"/>
      <c r="B68" s="269" t="s">
        <v>170</v>
      </c>
      <c r="C68" s="1030"/>
      <c r="D68" s="267" t="s">
        <v>78</v>
      </c>
      <c r="E68" s="364">
        <f>I68*K9</f>
        <v>26.907999999999998</v>
      </c>
      <c r="F68" s="609">
        <f>J68*K9</f>
        <v>24.22</v>
      </c>
      <c r="G68" s="602">
        <f t="shared" si="0"/>
        <v>22.423333333333332</v>
      </c>
      <c r="H68" s="363">
        <f t="shared" si="1"/>
        <v>20.183333333333334</v>
      </c>
      <c r="I68" s="266">
        <v>9.61</v>
      </c>
      <c r="J68" s="264">
        <v>8.65</v>
      </c>
    </row>
    <row r="69" spans="1:10" ht="12.75">
      <c r="A69" s="1024"/>
      <c r="B69" s="43" t="s">
        <v>164</v>
      </c>
      <c r="C69" s="1030"/>
      <c r="D69" s="267" t="s">
        <v>50</v>
      </c>
      <c r="E69" s="364">
        <f>I69*K9</f>
        <v>26.907999999999998</v>
      </c>
      <c r="F69" s="609">
        <f>J69*K9</f>
        <v>24.22</v>
      </c>
      <c r="G69" s="602">
        <f t="shared" si="0"/>
        <v>22.423333333333332</v>
      </c>
      <c r="H69" s="363">
        <f t="shared" si="1"/>
        <v>20.183333333333334</v>
      </c>
      <c r="I69" s="266">
        <v>9.61</v>
      </c>
      <c r="J69" s="264">
        <v>8.65</v>
      </c>
    </row>
    <row r="70" spans="1:10" ht="12.75">
      <c r="A70" s="1024"/>
      <c r="B70" s="268" t="s">
        <v>178</v>
      </c>
      <c r="C70" s="1030"/>
      <c r="D70" s="267" t="s">
        <v>166</v>
      </c>
      <c r="E70" s="364">
        <f>I70*K9</f>
        <v>28.223999999999997</v>
      </c>
      <c r="F70" s="609">
        <f>J70*K9</f>
        <v>25.396</v>
      </c>
      <c r="G70" s="602">
        <f t="shared" si="0"/>
        <v>23.52</v>
      </c>
      <c r="H70" s="363">
        <f t="shared" si="1"/>
        <v>21.163333333333334</v>
      </c>
      <c r="I70" s="266">
        <v>10.08</v>
      </c>
      <c r="J70" s="264">
        <v>9.07</v>
      </c>
    </row>
    <row r="71" spans="1:10" ht="12.75">
      <c r="A71" s="1025"/>
      <c r="B71" s="44" t="s">
        <v>186</v>
      </c>
      <c r="C71" s="1031"/>
      <c r="D71" s="267" t="s">
        <v>118</v>
      </c>
      <c r="E71" s="364">
        <f>I71*K9</f>
        <v>29.54</v>
      </c>
      <c r="F71" s="609">
        <f>J71*K9</f>
        <v>26.572</v>
      </c>
      <c r="G71" s="602">
        <f t="shared" si="0"/>
        <v>24.616666666666667</v>
      </c>
      <c r="H71" s="363">
        <f t="shared" si="1"/>
        <v>22.143333333333334</v>
      </c>
      <c r="I71" s="266">
        <v>10.55</v>
      </c>
      <c r="J71" s="264">
        <v>9.49</v>
      </c>
    </row>
    <row r="72" spans="1:10" ht="12.75">
      <c r="A72" s="1023" t="s">
        <v>191</v>
      </c>
      <c r="B72" s="271" t="s">
        <v>192</v>
      </c>
      <c r="C72" s="1046"/>
      <c r="D72" s="267" t="s">
        <v>47</v>
      </c>
      <c r="E72" s="1037">
        <f>I72*K9</f>
        <v>128.63199999999998</v>
      </c>
      <c r="F72" s="1034">
        <f>J72*K9</f>
        <v>115.752</v>
      </c>
      <c r="G72" s="1057">
        <f>E72/1.2</f>
        <v>107.19333333333331</v>
      </c>
      <c r="H72" s="1050">
        <f>F72/1.2</f>
        <v>96.46</v>
      </c>
      <c r="I72" s="1040">
        <v>45.94</v>
      </c>
      <c r="J72" s="1043">
        <v>41.34</v>
      </c>
    </row>
    <row r="73" spans="1:10" ht="12.75">
      <c r="A73" s="1024"/>
      <c r="B73" s="44" t="s">
        <v>193</v>
      </c>
      <c r="C73" s="1047"/>
      <c r="D73" s="267" t="s">
        <v>78</v>
      </c>
      <c r="E73" s="1038"/>
      <c r="F73" s="1035"/>
      <c r="G73" s="1058"/>
      <c r="H73" s="1051"/>
      <c r="I73" s="1041"/>
      <c r="J73" s="1044"/>
    </row>
    <row r="74" spans="1:10" ht="12.75">
      <c r="A74" s="1024"/>
      <c r="B74" s="43" t="s">
        <v>188</v>
      </c>
      <c r="C74" s="1047"/>
      <c r="D74" s="267" t="s">
        <v>50</v>
      </c>
      <c r="E74" s="1038"/>
      <c r="F74" s="1035"/>
      <c r="G74" s="1058"/>
      <c r="H74" s="1051"/>
      <c r="I74" s="1041"/>
      <c r="J74" s="1044"/>
    </row>
    <row r="75" spans="1:10" ht="12.75">
      <c r="A75" s="1024"/>
      <c r="B75" s="270" t="s">
        <v>194</v>
      </c>
      <c r="C75" s="1047"/>
      <c r="D75" s="267" t="s">
        <v>166</v>
      </c>
      <c r="E75" s="1038"/>
      <c r="F75" s="1035"/>
      <c r="G75" s="1058"/>
      <c r="H75" s="1051"/>
      <c r="I75" s="1041"/>
      <c r="J75" s="1044"/>
    </row>
    <row r="76" spans="1:10" ht="13.5" thickBot="1">
      <c r="A76" s="1049"/>
      <c r="B76" s="612" t="s">
        <v>179</v>
      </c>
      <c r="C76" s="1048"/>
      <c r="D76" s="613" t="s">
        <v>118</v>
      </c>
      <c r="E76" s="1039"/>
      <c r="F76" s="1036"/>
      <c r="G76" s="1059"/>
      <c r="H76" s="1052"/>
      <c r="I76" s="1042"/>
      <c r="J76" s="1045"/>
    </row>
    <row r="77" spans="1:10" ht="15">
      <c r="A77" s="614"/>
      <c r="B77" s="48"/>
      <c r="C77" s="55"/>
      <c r="D77" s="615"/>
      <c r="E77" s="619"/>
      <c r="F77" s="360"/>
      <c r="G77" s="360"/>
      <c r="H77" s="616"/>
      <c r="I77" s="617"/>
      <c r="J77" s="618"/>
    </row>
    <row r="78" spans="1:10" ht="15">
      <c r="A78" s="56" t="s">
        <v>328</v>
      </c>
      <c r="B78" s="57"/>
      <c r="C78" s="58"/>
      <c r="D78" s="59"/>
      <c r="E78" s="58"/>
      <c r="F78" s="58"/>
      <c r="G78" s="60"/>
      <c r="H78" s="61"/>
      <c r="I78" s="58"/>
      <c r="J78" s="58"/>
    </row>
    <row r="79" spans="1:10" ht="15.75">
      <c r="A79" s="56" t="s">
        <v>215</v>
      </c>
      <c r="B79" s="57"/>
      <c r="C79" s="58"/>
      <c r="D79" s="59"/>
      <c r="E79" s="58"/>
      <c r="F79" s="58"/>
      <c r="G79" s="60"/>
      <c r="H79" s="61"/>
      <c r="I79" s="58"/>
      <c r="J79" s="62"/>
    </row>
    <row r="80" spans="1:10" ht="15.75">
      <c r="A80" s="56" t="s">
        <v>216</v>
      </c>
      <c r="B80" s="57"/>
      <c r="C80" s="58"/>
      <c r="D80" s="59"/>
      <c r="E80" s="58"/>
      <c r="F80" s="58"/>
      <c r="G80" s="60"/>
      <c r="H80" s="61"/>
      <c r="I80" s="58"/>
      <c r="J80" s="62"/>
    </row>
    <row r="81" spans="1:10" ht="15">
      <c r="A81" s="47"/>
      <c r="B81" s="48"/>
      <c r="C81" s="49"/>
      <c r="D81" s="55"/>
      <c r="E81" s="49"/>
      <c r="F81" s="49"/>
      <c r="I81" s="49"/>
      <c r="J81" s="50"/>
    </row>
    <row r="82" spans="1:10" ht="15">
      <c r="A82" s="47"/>
      <c r="B82" s="48"/>
      <c r="C82" s="49"/>
      <c r="D82" s="55"/>
      <c r="E82" s="49"/>
      <c r="F82" s="49"/>
      <c r="I82" s="49"/>
      <c r="J82" s="50"/>
    </row>
    <row r="83" spans="1:4" ht="18.75">
      <c r="A83" s="25"/>
      <c r="D83" s="23"/>
    </row>
    <row r="84" spans="1:4" ht="18.75">
      <c r="A84" s="26"/>
      <c r="D84" s="23"/>
    </row>
  </sheetData>
  <sheetProtection password="CC4D" sheet="1"/>
  <mergeCells count="41">
    <mergeCell ref="I9:J9"/>
    <mergeCell ref="I10:J10"/>
    <mergeCell ref="D9:F9"/>
    <mergeCell ref="G10:H10"/>
    <mergeCell ref="G72:G76"/>
    <mergeCell ref="E2:F2"/>
    <mergeCell ref="E3:F3"/>
    <mergeCell ref="E4:F4"/>
    <mergeCell ref="A5:F5"/>
    <mergeCell ref="J72:J76"/>
    <mergeCell ref="C62:C66"/>
    <mergeCell ref="C72:C76"/>
    <mergeCell ref="A72:A76"/>
    <mergeCell ref="A62:A66"/>
    <mergeCell ref="A57:A61"/>
    <mergeCell ref="H72:H76"/>
    <mergeCell ref="E10:F10"/>
    <mergeCell ref="F72:F76"/>
    <mergeCell ref="E72:E76"/>
    <mergeCell ref="I72:I76"/>
    <mergeCell ref="A17:A21"/>
    <mergeCell ref="A67:A71"/>
    <mergeCell ref="C67:C71"/>
    <mergeCell ref="A42:A46"/>
    <mergeCell ref="C47:C51"/>
    <mergeCell ref="A32:A36"/>
    <mergeCell ref="C32:C36"/>
    <mergeCell ref="A37:A41"/>
    <mergeCell ref="C37:C41"/>
    <mergeCell ref="C52:C56"/>
    <mergeCell ref="C17:C21"/>
    <mergeCell ref="C57:C61"/>
    <mergeCell ref="C42:C46"/>
    <mergeCell ref="A52:A56"/>
    <mergeCell ref="A12:A16"/>
    <mergeCell ref="C12:C16"/>
    <mergeCell ref="A22:A26"/>
    <mergeCell ref="A27:A31"/>
    <mergeCell ref="C27:C31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75" r:id="rId2"/>
  <headerFooter>
    <oddFooter>&amp;CСтраница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view="pageBreakPreview" zoomScaleNormal="80" zoomScaleSheetLayoutView="100" workbookViewId="0" topLeftCell="A1">
      <selection activeCell="E7" sqref="E7:G7"/>
    </sheetView>
  </sheetViews>
  <sheetFormatPr defaultColWidth="9.140625" defaultRowHeight="12.75"/>
  <cols>
    <col min="1" max="1" width="27.421875" style="0" customWidth="1"/>
    <col min="2" max="2" width="12.8515625" style="0" customWidth="1"/>
    <col min="3" max="3" width="12.00390625" style="0" bestFit="1" customWidth="1"/>
    <col min="4" max="4" width="14.57421875" style="0" bestFit="1" customWidth="1"/>
    <col min="5" max="5" width="27.57421875" style="0" customWidth="1"/>
    <col min="6" max="6" width="18.8515625" style="0" customWidth="1"/>
    <col min="7" max="7" width="16.140625" style="0" customWidth="1"/>
    <col min="8" max="8" width="14.7109375" style="0" hidden="1" customWidth="1"/>
    <col min="9" max="9" width="15.421875" style="0" hidden="1" customWidth="1"/>
    <col min="10" max="10" width="14.421875" style="0" hidden="1" customWidth="1"/>
    <col min="11" max="11" width="14.7109375" style="0" hidden="1" customWidth="1"/>
    <col min="12" max="12" width="15.140625" style="0" hidden="1" customWidth="1"/>
    <col min="13" max="13" width="11.421875" style="0" hidden="1" customWidth="1"/>
    <col min="14" max="14" width="30.57421875" style="0" hidden="1" customWidth="1"/>
  </cols>
  <sheetData>
    <row r="1" spans="1:8" ht="30">
      <c r="A1" s="1060"/>
      <c r="B1" s="1060"/>
      <c r="C1" s="1060"/>
      <c r="D1" s="1060"/>
      <c r="E1" s="1060"/>
      <c r="F1" s="1060"/>
      <c r="G1" s="1060"/>
      <c r="H1" s="337"/>
    </row>
    <row r="2" spans="1:8" ht="15.75">
      <c r="A2" s="38"/>
      <c r="B2" s="35"/>
      <c r="C2" s="35"/>
      <c r="D2" s="973"/>
      <c r="E2" s="973"/>
      <c r="F2" s="973"/>
      <c r="G2" s="973"/>
      <c r="H2" s="333"/>
    </row>
    <row r="3" spans="1:8" ht="15.75">
      <c r="A3" s="38"/>
      <c r="B3" s="35"/>
      <c r="C3" s="35"/>
      <c r="D3" s="973"/>
      <c r="E3" s="973"/>
      <c r="F3" s="973"/>
      <c r="G3" s="973"/>
      <c r="H3" s="333"/>
    </row>
    <row r="4" spans="1:12" ht="15.75">
      <c r="A4" s="620"/>
      <c r="B4" s="39"/>
      <c r="C4" s="35"/>
      <c r="D4" s="36"/>
      <c r="E4" s="36"/>
      <c r="F4" s="973"/>
      <c r="G4" s="973"/>
      <c r="H4" s="333"/>
      <c r="L4" s="36"/>
    </row>
    <row r="5" spans="1:13" ht="12.75">
      <c r="A5" s="620"/>
      <c r="B5" s="620"/>
      <c r="C5" s="620"/>
      <c r="D5" s="620"/>
      <c r="E5" s="620"/>
      <c r="F5" s="620"/>
      <c r="G5" s="620"/>
      <c r="H5" s="20"/>
      <c r="L5" s="20"/>
      <c r="M5" s="20"/>
    </row>
    <row r="6" spans="1:13" ht="31.5">
      <c r="A6" s="21"/>
      <c r="B6" s="22"/>
      <c r="C6" s="22"/>
      <c r="D6" s="22"/>
      <c r="E6" s="22"/>
      <c r="F6" s="49"/>
      <c r="G6" s="49"/>
      <c r="H6" s="23"/>
      <c r="L6" s="22"/>
      <c r="M6" s="22"/>
    </row>
    <row r="7" spans="1:11" ht="30.75" customHeight="1" thickBot="1">
      <c r="A7" s="118"/>
      <c r="B7" s="118"/>
      <c r="C7" s="118"/>
      <c r="D7" s="118"/>
      <c r="E7" s="1087" t="str">
        <f>'Шпон дуб_шпон укр_пиленный шпон'!D12</f>
        <v>Прайс лист от  21/04/2020</v>
      </c>
      <c r="F7" s="1087"/>
      <c r="G7" s="1087"/>
      <c r="H7" s="369"/>
      <c r="I7" s="369"/>
      <c r="J7" s="369"/>
      <c r="K7" s="369"/>
    </row>
    <row r="8" spans="1:14" ht="19.5" customHeight="1" thickBot="1">
      <c r="A8" s="919" t="s">
        <v>196</v>
      </c>
      <c r="B8" s="919"/>
      <c r="C8" s="919"/>
      <c r="D8" s="919"/>
      <c r="E8" s="919"/>
      <c r="F8" s="919"/>
      <c r="G8" s="919"/>
      <c r="H8" s="369"/>
      <c r="I8" s="369"/>
      <c r="J8" s="369"/>
      <c r="K8" s="369"/>
      <c r="L8" s="870" t="s">
        <v>218</v>
      </c>
      <c r="M8" s="871"/>
      <c r="N8" s="174">
        <f>'Шпон дуб_шпон укр_пиленный шпон'!J12</f>
        <v>2.8</v>
      </c>
    </row>
    <row r="9" spans="1:13" ht="15.75" customHeight="1">
      <c r="A9" s="920" t="s">
        <v>195</v>
      </c>
      <c r="B9" s="1065" t="s">
        <v>19</v>
      </c>
      <c r="C9" s="1066"/>
      <c r="D9" s="1066"/>
      <c r="E9" s="1067"/>
      <c r="F9" s="848" t="s">
        <v>141</v>
      </c>
      <c r="G9" s="932"/>
      <c r="H9" s="1068" t="s">
        <v>262</v>
      </c>
      <c r="I9" s="1069"/>
      <c r="J9" s="1062" t="s">
        <v>315</v>
      </c>
      <c r="K9" s="1063"/>
      <c r="L9" s="1064" t="s">
        <v>303</v>
      </c>
      <c r="M9" s="929"/>
    </row>
    <row r="10" spans="1:13" ht="31.5" customHeight="1" thickBot="1">
      <c r="A10" s="927"/>
      <c r="B10" s="185" t="s">
        <v>28</v>
      </c>
      <c r="C10" s="185" t="s">
        <v>38</v>
      </c>
      <c r="D10" s="185" t="s">
        <v>39</v>
      </c>
      <c r="E10" s="185" t="s">
        <v>304</v>
      </c>
      <c r="F10" s="185" t="s">
        <v>15</v>
      </c>
      <c r="G10" s="329" t="s">
        <v>16</v>
      </c>
      <c r="H10" s="354" t="s">
        <v>15</v>
      </c>
      <c r="I10" s="498" t="s">
        <v>16</v>
      </c>
      <c r="J10" s="435" t="s">
        <v>15</v>
      </c>
      <c r="K10" s="500" t="s">
        <v>16</v>
      </c>
      <c r="L10" s="367" t="s">
        <v>15</v>
      </c>
      <c r="M10" s="251" t="s">
        <v>16</v>
      </c>
    </row>
    <row r="11" spans="1:13" ht="21" customHeight="1">
      <c r="A11" s="1070" t="s">
        <v>23</v>
      </c>
      <c r="B11" s="642" t="s">
        <v>197</v>
      </c>
      <c r="C11" s="689">
        <v>3</v>
      </c>
      <c r="D11" s="689">
        <v>0.6</v>
      </c>
      <c r="E11" s="86">
        <f>C11*D11</f>
        <v>1.7999999999999998</v>
      </c>
      <c r="F11" s="643">
        <f aca="true" t="shared" si="0" ref="F11:G14">ROUND(H11*1.2,2)</f>
        <v>83.93</v>
      </c>
      <c r="G11" s="644">
        <f t="shared" si="0"/>
        <v>151.07</v>
      </c>
      <c r="H11" s="368">
        <f>H13</f>
        <v>69.94</v>
      </c>
      <c r="I11" s="563">
        <f>ROUND(H11*E11,2)</f>
        <v>125.89</v>
      </c>
      <c r="J11" s="566">
        <f>ROUND(L11/1.2,2)</f>
        <v>24.98</v>
      </c>
      <c r="K11" s="563">
        <f>ROUND(J11*E11,2)</f>
        <v>44.96</v>
      </c>
      <c r="L11" s="561">
        <v>29.98</v>
      </c>
      <c r="M11" s="238">
        <f>E11*L11</f>
        <v>53.964</v>
      </c>
    </row>
    <row r="12" spans="1:13" ht="18.75" customHeight="1" thickBot="1">
      <c r="A12" s="1071"/>
      <c r="B12" s="228" t="s">
        <v>214</v>
      </c>
      <c r="C12" s="687">
        <v>3</v>
      </c>
      <c r="D12" s="687">
        <v>0.6</v>
      </c>
      <c r="E12" s="206">
        <f>C12*D12</f>
        <v>1.7999999999999998</v>
      </c>
      <c r="F12" s="621">
        <f t="shared" si="0"/>
        <v>173.54</v>
      </c>
      <c r="G12" s="622">
        <f t="shared" si="0"/>
        <v>312.38</v>
      </c>
      <c r="H12" s="564">
        <f>H14</f>
        <v>144.62</v>
      </c>
      <c r="I12" s="565">
        <f>ROUND(H12*E12,2)</f>
        <v>260.32</v>
      </c>
      <c r="J12" s="567">
        <f>ROUND(L12/1.2,2)</f>
        <v>51.65</v>
      </c>
      <c r="K12" s="565">
        <f>ROUND(J12*E12,2)</f>
        <v>92.97</v>
      </c>
      <c r="L12" s="562">
        <v>61.98</v>
      </c>
      <c r="M12" s="370">
        <f>E12*L12</f>
        <v>111.56399999999998</v>
      </c>
    </row>
    <row r="13" spans="1:13" ht="20.25" customHeight="1" thickBot="1">
      <c r="A13" s="1072" t="s">
        <v>23</v>
      </c>
      <c r="B13" s="642" t="s">
        <v>197</v>
      </c>
      <c r="C13" s="689">
        <v>3</v>
      </c>
      <c r="D13" s="689">
        <v>0.9</v>
      </c>
      <c r="E13" s="86">
        <v>2.7</v>
      </c>
      <c r="F13" s="643">
        <f t="shared" si="0"/>
        <v>83.93</v>
      </c>
      <c r="G13" s="644">
        <f t="shared" si="0"/>
        <v>226.61</v>
      </c>
      <c r="H13" s="368">
        <f>ROUND(J11*N8,2)</f>
        <v>69.94</v>
      </c>
      <c r="I13" s="563">
        <f>ROUND(H13*E13,2)</f>
        <v>188.84</v>
      </c>
      <c r="J13" s="566">
        <f>ROUND(L13/1.2,2)</f>
        <v>24.98</v>
      </c>
      <c r="K13" s="565">
        <f>ROUND(J13*E13,2)</f>
        <v>67.45</v>
      </c>
      <c r="L13" s="562">
        <v>29.98</v>
      </c>
      <c r="M13" s="370">
        <f>E13*L13</f>
        <v>80.94600000000001</v>
      </c>
    </row>
    <row r="14" spans="1:13" ht="18" customHeight="1" thickBot="1">
      <c r="A14" s="1071"/>
      <c r="B14" s="645" t="s">
        <v>214</v>
      </c>
      <c r="C14" s="697">
        <v>3</v>
      </c>
      <c r="D14" s="697">
        <v>0.9</v>
      </c>
      <c r="E14" s="350">
        <v>2.7</v>
      </c>
      <c r="F14" s="646">
        <f t="shared" si="0"/>
        <v>173.54</v>
      </c>
      <c r="G14" s="647">
        <f t="shared" si="0"/>
        <v>468.56</v>
      </c>
      <c r="H14" s="564">
        <f>ROUND(J12*N8,2)</f>
        <v>144.62</v>
      </c>
      <c r="I14" s="565">
        <f>ROUND(H14*E14,2)</f>
        <v>390.47</v>
      </c>
      <c r="J14" s="567">
        <f>ROUND(L14/1.2,2)</f>
        <v>51.65</v>
      </c>
      <c r="K14" s="565">
        <f>ROUND(J14*E14,2)</f>
        <v>139.46</v>
      </c>
      <c r="L14" s="562">
        <v>61.98</v>
      </c>
      <c r="M14" s="370">
        <f>E14*L14</f>
        <v>167.346</v>
      </c>
    </row>
    <row r="15" spans="1:13" ht="12.75">
      <c r="A15" s="23"/>
      <c r="B15" s="23"/>
      <c r="C15" s="23"/>
      <c r="D15" s="23"/>
      <c r="E15" s="23"/>
      <c r="F15" s="23"/>
      <c r="G15" s="23"/>
      <c r="H15" s="23"/>
      <c r="L15" s="23"/>
      <c r="M15" s="23"/>
    </row>
    <row r="16" spans="1:13" ht="18.75">
      <c r="A16" s="25"/>
      <c r="B16" s="23"/>
      <c r="C16" s="23"/>
      <c r="D16" s="23"/>
      <c r="E16" s="23"/>
      <c r="F16" s="23"/>
      <c r="G16" s="23"/>
      <c r="H16" s="23"/>
      <c r="L16" s="23"/>
      <c r="M16" s="23"/>
    </row>
    <row r="17" spans="1:13" ht="18.75">
      <c r="A17" s="26"/>
      <c r="B17" s="23"/>
      <c r="C17" s="23"/>
      <c r="D17" s="23"/>
      <c r="E17" s="23"/>
      <c r="F17" s="23"/>
      <c r="G17" s="23"/>
      <c r="H17" s="23"/>
      <c r="L17" s="23"/>
      <c r="M17" s="23"/>
    </row>
  </sheetData>
  <sheetProtection password="CC4D" sheet="1"/>
  <mergeCells count="15">
    <mergeCell ref="L9:M9"/>
    <mergeCell ref="B9:E9"/>
    <mergeCell ref="H9:I9"/>
    <mergeCell ref="L8:M8"/>
    <mergeCell ref="A11:A12"/>
    <mergeCell ref="A13:A14"/>
    <mergeCell ref="F4:G4"/>
    <mergeCell ref="A1:G1"/>
    <mergeCell ref="D2:G2"/>
    <mergeCell ref="D3:G3"/>
    <mergeCell ref="E7:G7"/>
    <mergeCell ref="J9:K9"/>
    <mergeCell ref="A8:G8"/>
    <mergeCell ref="A9:A10"/>
    <mergeCell ref="F9:G9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79" r:id="rId2"/>
  <headerFooter>
    <oddFooter>&amp;CСтраница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view="pageBreakPreview" zoomScaleNormal="60" zoomScaleSheetLayoutView="100" workbookViewId="0" topLeftCell="C1">
      <selection activeCell="G1" sqref="G1:N16384"/>
    </sheetView>
  </sheetViews>
  <sheetFormatPr defaultColWidth="9.140625" defaultRowHeight="12.75"/>
  <cols>
    <col min="1" max="1" width="44.421875" style="0" customWidth="1"/>
    <col min="2" max="2" width="19.57421875" style="0" customWidth="1"/>
    <col min="3" max="3" width="41.57421875" style="0" customWidth="1"/>
    <col min="4" max="4" width="16.421875" style="0" customWidth="1"/>
    <col min="5" max="5" width="14.57421875" style="0" customWidth="1"/>
    <col min="6" max="6" width="16.00390625" style="0" customWidth="1"/>
    <col min="7" max="7" width="9.140625" style="0" hidden="1" customWidth="1"/>
    <col min="8" max="8" width="8.57421875" style="0" hidden="1" customWidth="1"/>
    <col min="9" max="9" width="12.421875" style="0" hidden="1" customWidth="1"/>
    <col min="10" max="10" width="11.421875" style="0" hidden="1" customWidth="1"/>
    <col min="11" max="11" width="11.57421875" style="0" hidden="1" customWidth="1"/>
    <col min="12" max="12" width="9.140625" style="0" hidden="1" customWidth="1"/>
    <col min="13" max="13" width="11.00390625" style="0" hidden="1" customWidth="1"/>
    <col min="14" max="14" width="9.28125" style="0" hidden="1" customWidth="1"/>
  </cols>
  <sheetData>
    <row r="1" spans="1:6" ht="15.75">
      <c r="A1" s="899"/>
      <c r="B1" s="899"/>
      <c r="C1" s="28"/>
      <c r="D1" s="793"/>
      <c r="E1" s="793"/>
      <c r="F1" s="793"/>
    </row>
    <row r="2" spans="1:6" ht="15.75">
      <c r="A2" s="40"/>
      <c r="B2" s="28"/>
      <c r="C2" s="28"/>
      <c r="D2" s="793"/>
      <c r="E2" s="793"/>
      <c r="F2" s="793"/>
    </row>
    <row r="3" spans="1:6" ht="15.75">
      <c r="A3" s="40"/>
      <c r="B3" s="28"/>
      <c r="C3" s="28"/>
      <c r="D3" s="793"/>
      <c r="E3" s="793"/>
      <c r="F3" s="793"/>
    </row>
    <row r="4" spans="1:6" ht="15.75">
      <c r="A4" s="41"/>
      <c r="B4" s="28"/>
      <c r="C4" s="28"/>
      <c r="D4" s="793"/>
      <c r="E4" s="793"/>
      <c r="F4" s="793"/>
    </row>
    <row r="5" spans="1:6" ht="61.5" customHeight="1">
      <c r="A5" s="1086"/>
      <c r="B5" s="1086"/>
      <c r="C5" s="1086"/>
      <c r="D5" s="1086"/>
      <c r="E5" s="1086"/>
      <c r="F5" s="1086"/>
    </row>
    <row r="6" spans="1:6" ht="31.5">
      <c r="A6" s="21"/>
      <c r="B6" s="22"/>
      <c r="C6" s="22"/>
      <c r="D6" s="22"/>
      <c r="E6" s="49"/>
      <c r="F6" s="49"/>
    </row>
    <row r="7" spans="1:6" ht="19.5" thickBot="1">
      <c r="A7" s="118"/>
      <c r="B7" s="118"/>
      <c r="C7" s="118"/>
      <c r="D7" s="1061" t="str">
        <f>'Шпон дуб_шпон укр_пиленный шпон'!D12:E12</f>
        <v>Прайс лист от  21/04/2020</v>
      </c>
      <c r="E7" s="1061"/>
      <c r="F7" s="1061"/>
    </row>
    <row r="8" spans="1:14" ht="19.5" thickBot="1">
      <c r="A8" s="1080" t="s">
        <v>206</v>
      </c>
      <c r="B8" s="1080"/>
      <c r="C8" s="1080"/>
      <c r="D8" s="1080"/>
      <c r="E8" s="1080"/>
      <c r="F8" s="1080"/>
      <c r="I8" s="369"/>
      <c r="J8" s="369"/>
      <c r="K8" s="369"/>
      <c r="L8" s="870" t="s">
        <v>218</v>
      </c>
      <c r="M8" s="871"/>
      <c r="N8" s="174">
        <f>'Шпон дуб_шпон укр_пиленный шпон'!J12</f>
        <v>2.8</v>
      </c>
    </row>
    <row r="9" spans="1:13" ht="42" customHeight="1" thickBot="1">
      <c r="A9" s="30" t="s">
        <v>0</v>
      </c>
      <c r="B9" s="31" t="s">
        <v>1</v>
      </c>
      <c r="C9" s="32" t="s">
        <v>198</v>
      </c>
      <c r="D9" s="1081" t="s">
        <v>307</v>
      </c>
      <c r="E9" s="960"/>
      <c r="F9" s="961"/>
      <c r="H9" s="1073" t="s">
        <v>262</v>
      </c>
      <c r="I9" s="1074"/>
      <c r="J9" s="1075"/>
      <c r="K9" s="1076" t="s">
        <v>303</v>
      </c>
      <c r="L9" s="1077"/>
      <c r="M9" s="1078"/>
    </row>
    <row r="10" spans="1:13" ht="38.25" customHeight="1" thickBot="1">
      <c r="A10" s="33"/>
      <c r="B10" s="33"/>
      <c r="C10" s="339"/>
      <c r="D10" s="373" t="s">
        <v>199</v>
      </c>
      <c r="E10" s="374" t="s">
        <v>200</v>
      </c>
      <c r="F10" s="375" t="s">
        <v>201</v>
      </c>
      <c r="H10" s="570" t="s">
        <v>308</v>
      </c>
      <c r="I10" s="571" t="s">
        <v>200</v>
      </c>
      <c r="J10" s="572" t="s">
        <v>201</v>
      </c>
      <c r="K10" s="382" t="s">
        <v>308</v>
      </c>
      <c r="L10" s="383" t="s">
        <v>200</v>
      </c>
      <c r="M10" s="338" t="s">
        <v>201</v>
      </c>
    </row>
    <row r="11" spans="1:13" ht="27.75" customHeight="1">
      <c r="A11" s="1082" t="s">
        <v>202</v>
      </c>
      <c r="B11" s="371">
        <v>38</v>
      </c>
      <c r="C11" s="1084" t="s">
        <v>306</v>
      </c>
      <c r="D11" s="401">
        <f>K11*N8</f>
        <v>14837.199999999999</v>
      </c>
      <c r="E11" s="402">
        <f>L11*N8</f>
        <v>12317.199999999999</v>
      </c>
      <c r="F11" s="403">
        <f>M11*N8</f>
        <v>10357.199999999999</v>
      </c>
      <c r="H11" s="568">
        <f aca="true" t="shared" si="0" ref="H11:J12">D11/1.2</f>
        <v>12364.333333333332</v>
      </c>
      <c r="I11" s="461">
        <f t="shared" si="0"/>
        <v>10264.333333333332</v>
      </c>
      <c r="J11" s="569">
        <f t="shared" si="0"/>
        <v>8631</v>
      </c>
      <c r="K11" s="376">
        <v>5299</v>
      </c>
      <c r="L11" s="377">
        <v>4399</v>
      </c>
      <c r="M11" s="378">
        <v>3699</v>
      </c>
    </row>
    <row r="12" spans="1:13" ht="24.75" customHeight="1" thickBot="1">
      <c r="A12" s="1083"/>
      <c r="B12" s="372">
        <v>52</v>
      </c>
      <c r="C12" s="1085"/>
      <c r="D12" s="404">
        <f>K12*N8</f>
        <v>15397.199999999999</v>
      </c>
      <c r="E12" s="405">
        <f>L12*N8</f>
        <v>12877.199999999999</v>
      </c>
      <c r="F12" s="406">
        <f>M12*N8</f>
        <v>10917.199999999999</v>
      </c>
      <c r="H12" s="384">
        <f t="shared" si="0"/>
        <v>12831</v>
      </c>
      <c r="I12" s="385">
        <f t="shared" si="0"/>
        <v>10731</v>
      </c>
      <c r="J12" s="386">
        <f t="shared" si="0"/>
        <v>9097.666666666666</v>
      </c>
      <c r="K12" s="379">
        <v>5499</v>
      </c>
      <c r="L12" s="380">
        <v>4599</v>
      </c>
      <c r="M12" s="381">
        <v>3899</v>
      </c>
    </row>
    <row r="13" spans="1:6" ht="20.25">
      <c r="A13" s="17"/>
      <c r="B13" s="18"/>
      <c r="C13" s="18"/>
      <c r="D13" s="19"/>
      <c r="E13" s="23"/>
      <c r="F13" s="23"/>
    </row>
    <row r="14" spans="1:6" ht="20.25">
      <c r="A14" s="19"/>
      <c r="B14" s="19"/>
      <c r="C14" s="19"/>
      <c r="D14" s="19"/>
      <c r="E14" s="23"/>
      <c r="F14" s="23"/>
    </row>
    <row r="15" spans="1:6" ht="20.25">
      <c r="A15" s="128" t="s">
        <v>217</v>
      </c>
      <c r="B15" s="128"/>
      <c r="C15" s="128"/>
      <c r="D15" s="128"/>
      <c r="E15" s="23"/>
      <c r="F15" s="23"/>
    </row>
    <row r="16" spans="1:6" ht="20.25">
      <c r="A16" s="34" t="s">
        <v>203</v>
      </c>
      <c r="B16" s="34"/>
      <c r="C16" s="34"/>
      <c r="D16" s="19"/>
      <c r="E16" s="23"/>
      <c r="F16" s="23"/>
    </row>
    <row r="17" spans="1:6" ht="20.25">
      <c r="A17" s="1079" t="s">
        <v>204</v>
      </c>
      <c r="B17" s="1079"/>
      <c r="C17" s="1079"/>
      <c r="D17" s="19"/>
      <c r="E17" s="23"/>
      <c r="F17" s="23"/>
    </row>
    <row r="18" spans="1:6" ht="20.25">
      <c r="A18" s="34" t="s">
        <v>205</v>
      </c>
      <c r="B18" s="34"/>
      <c r="C18" s="34"/>
      <c r="D18" s="19"/>
      <c r="E18" s="23"/>
      <c r="F18" s="23"/>
    </row>
    <row r="19" spans="1:6" ht="12.75">
      <c r="A19" s="23"/>
      <c r="B19" s="23"/>
      <c r="C19" s="23"/>
      <c r="D19" s="23"/>
      <c r="E19" s="23"/>
      <c r="F19" s="23"/>
    </row>
    <row r="20" spans="1:6" ht="18.75">
      <c r="A20" s="25"/>
      <c r="B20" s="23"/>
      <c r="C20" s="23"/>
      <c r="D20" s="23"/>
      <c r="E20" s="23"/>
      <c r="F20" s="23"/>
    </row>
    <row r="21" spans="1:6" ht="18.75">
      <c r="A21" s="26"/>
      <c r="B21" s="23"/>
      <c r="C21" s="23"/>
      <c r="D21" s="23"/>
      <c r="E21" s="23"/>
      <c r="F21" s="23"/>
    </row>
    <row r="22" spans="1:6" ht="12.75">
      <c r="A22" s="23"/>
      <c r="B22" s="23"/>
      <c r="C22" s="23"/>
      <c r="D22" s="23"/>
      <c r="E22" s="23"/>
      <c r="F22" s="23"/>
    </row>
  </sheetData>
  <sheetProtection/>
  <mergeCells count="15">
    <mergeCell ref="D7:F7"/>
    <mergeCell ref="A1:B1"/>
    <mergeCell ref="D1:F1"/>
    <mergeCell ref="D2:F2"/>
    <mergeCell ref="D3:F3"/>
    <mergeCell ref="D4:F4"/>
    <mergeCell ref="A5:F5"/>
    <mergeCell ref="H9:J9"/>
    <mergeCell ref="K9:M9"/>
    <mergeCell ref="L8:M8"/>
    <mergeCell ref="A17:C17"/>
    <mergeCell ref="A8:F8"/>
    <mergeCell ref="D9:F9"/>
    <mergeCell ref="A11:A12"/>
    <mergeCell ref="C11:C12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67" r:id="rId2"/>
  <headerFooter>
    <oddFooter>&amp;CСтраница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4"/>
  <sheetViews>
    <sheetView view="pageBreakPreview" zoomScale="70" zoomScaleNormal="70" zoomScaleSheetLayoutView="70" zoomScalePageLayoutView="75" workbookViewId="0" topLeftCell="A1">
      <selection activeCell="M14" sqref="M14"/>
    </sheetView>
  </sheetViews>
  <sheetFormatPr defaultColWidth="8.57421875" defaultRowHeight="12.75"/>
  <cols>
    <col min="1" max="1" width="41.8515625" style="105" customWidth="1"/>
    <col min="2" max="2" width="19.8515625" style="105" customWidth="1"/>
    <col min="3" max="3" width="16.57421875" style="105" customWidth="1"/>
    <col min="4" max="4" width="72.140625" style="105" customWidth="1"/>
    <col min="5" max="5" width="40.00390625" style="105" customWidth="1"/>
    <col min="6" max="6" width="4.28125" style="136" hidden="1" customWidth="1"/>
    <col min="7" max="7" width="15.8515625" style="105" hidden="1" customWidth="1"/>
    <col min="8" max="8" width="14.421875" style="105" hidden="1" customWidth="1"/>
    <col min="9" max="9" width="19.8515625" style="105" hidden="1" customWidth="1"/>
    <col min="10" max="10" width="10.421875" style="15" hidden="1" customWidth="1"/>
    <col min="11" max="16384" width="8.57421875" style="15" customWidth="1"/>
  </cols>
  <sheetData>
    <row r="1" spans="1:9" ht="18">
      <c r="A1" s="40"/>
      <c r="B1" s="40"/>
      <c r="C1" s="28"/>
      <c r="D1" s="28"/>
      <c r="E1" s="28"/>
      <c r="F1" s="130"/>
      <c r="G1" s="28"/>
      <c r="H1" s="28"/>
      <c r="I1" s="28"/>
    </row>
    <row r="2" spans="1:10" ht="18">
      <c r="A2" s="40"/>
      <c r="B2" s="28"/>
      <c r="C2" s="28"/>
      <c r="D2" s="28"/>
      <c r="E2" s="28"/>
      <c r="F2" s="130"/>
      <c r="G2" s="29"/>
      <c r="H2" s="29"/>
      <c r="I2" s="29"/>
      <c r="J2" s="29"/>
    </row>
    <row r="3" spans="1:10" ht="18">
      <c r="A3" s="40"/>
      <c r="B3" s="28"/>
      <c r="C3" s="28"/>
      <c r="D3" s="28"/>
      <c r="E3" s="28"/>
      <c r="F3" s="130"/>
      <c r="G3" s="29"/>
      <c r="H3" s="29"/>
      <c r="I3" s="29"/>
      <c r="J3" s="29"/>
    </row>
    <row r="4" spans="1:10" ht="18">
      <c r="A4" s="41"/>
      <c r="B4" s="28"/>
      <c r="C4" s="28"/>
      <c r="D4" s="28"/>
      <c r="E4" s="104"/>
      <c r="F4" s="131"/>
      <c r="G4" s="29"/>
      <c r="H4" s="29"/>
      <c r="I4" s="29"/>
      <c r="J4" s="29"/>
    </row>
    <row r="5" spans="1:10" ht="18">
      <c r="A5" s="41"/>
      <c r="B5" s="28"/>
      <c r="C5" s="28"/>
      <c r="D5" s="28"/>
      <c r="E5" s="104"/>
      <c r="F5" s="131"/>
      <c r="G5" s="29"/>
      <c r="H5" s="29"/>
      <c r="I5" s="29"/>
      <c r="J5" s="29"/>
    </row>
    <row r="6" spans="1:10" ht="18">
      <c r="A6" s="142"/>
      <c r="B6" s="142"/>
      <c r="C6" s="142"/>
      <c r="D6" s="142"/>
      <c r="E6" s="142"/>
      <c r="G6" s="29"/>
      <c r="H6" s="29"/>
      <c r="I6" s="29"/>
      <c r="J6" s="29"/>
    </row>
    <row r="7" spans="1:10" ht="18">
      <c r="A7" s="142"/>
      <c r="B7" s="142"/>
      <c r="C7" s="142"/>
      <c r="D7" s="142"/>
      <c r="E7" s="142"/>
      <c r="G7" s="29"/>
      <c r="H7" s="29"/>
      <c r="I7" s="29"/>
      <c r="J7" s="29"/>
    </row>
    <row r="8" spans="6:10" ht="18">
      <c r="F8" s="143"/>
      <c r="G8" s="29"/>
      <c r="H8" s="29"/>
      <c r="I8" s="29"/>
      <c r="J8" s="29"/>
    </row>
    <row r="9" spans="5:11" ht="18">
      <c r="E9" s="124"/>
      <c r="F9" s="145"/>
      <c r="G9" s="29"/>
      <c r="H9" s="29"/>
      <c r="I9" s="29"/>
      <c r="J9" s="29"/>
      <c r="K9" s="144"/>
    </row>
    <row r="10" spans="5:11" ht="18">
      <c r="E10" s="124"/>
      <c r="F10" s="145"/>
      <c r="G10" s="29"/>
      <c r="H10" s="29"/>
      <c r="I10" s="29"/>
      <c r="J10" s="29"/>
      <c r="K10" s="144"/>
    </row>
    <row r="11" spans="5:11" ht="19.5" thickBot="1">
      <c r="E11" s="124"/>
      <c r="F11" s="145"/>
      <c r="G11" s="398"/>
      <c r="H11" s="398"/>
      <c r="I11" s="29"/>
      <c r="J11" s="398"/>
      <c r="K11" s="144"/>
    </row>
    <row r="12" spans="1:11" ht="33.75" customHeight="1" thickBot="1">
      <c r="A12" s="301" t="s">
        <v>140</v>
      </c>
      <c r="B12" s="302"/>
      <c r="C12" s="302"/>
      <c r="D12" s="1091" t="s">
        <v>348</v>
      </c>
      <c r="E12" s="1091"/>
      <c r="F12" s="132"/>
      <c r="G12" s="766" t="s">
        <v>287</v>
      </c>
      <c r="H12" s="767"/>
      <c r="I12" s="320" t="s">
        <v>218</v>
      </c>
      <c r="J12" s="317">
        <v>2.8</v>
      </c>
      <c r="K12" s="144"/>
    </row>
    <row r="13" spans="1:9" ht="18">
      <c r="A13" s="764" t="s">
        <v>0</v>
      </c>
      <c r="B13" s="752" t="s">
        <v>1</v>
      </c>
      <c r="C13" s="754" t="s">
        <v>2</v>
      </c>
      <c r="D13" s="754" t="s">
        <v>3</v>
      </c>
      <c r="E13" s="756" t="s">
        <v>223</v>
      </c>
      <c r="F13" s="137"/>
      <c r="G13" s="743" t="s">
        <v>288</v>
      </c>
      <c r="H13" s="768" t="s">
        <v>312</v>
      </c>
      <c r="I13" s="737" t="s">
        <v>224</v>
      </c>
    </row>
    <row r="14" spans="1:9" ht="24.75" customHeight="1" thickBot="1">
      <c r="A14" s="765"/>
      <c r="B14" s="753"/>
      <c r="C14" s="755"/>
      <c r="D14" s="755"/>
      <c r="E14" s="757"/>
      <c r="F14" s="137"/>
      <c r="G14" s="744"/>
      <c r="H14" s="742"/>
      <c r="I14" s="738"/>
    </row>
    <row r="15" spans="1:9" ht="21" thickBot="1">
      <c r="A15" s="734" t="s">
        <v>118</v>
      </c>
      <c r="B15" s="717">
        <v>0.55</v>
      </c>
      <c r="C15" s="291" t="s">
        <v>128</v>
      </c>
      <c r="D15" s="108" t="s">
        <v>4</v>
      </c>
      <c r="E15" s="400">
        <f>ROUND(G15*1.2,2)</f>
        <v>5.62</v>
      </c>
      <c r="F15" s="138"/>
      <c r="G15" s="318">
        <f>ROUND($H15*$J$12,2)</f>
        <v>4.68</v>
      </c>
      <c r="H15" s="408">
        <f>ROUND(I15/1.2,2)</f>
        <v>1.67</v>
      </c>
      <c r="I15" s="319">
        <v>2</v>
      </c>
    </row>
    <row r="16" spans="1:9" ht="21" thickBot="1">
      <c r="A16" s="733"/>
      <c r="B16" s="758"/>
      <c r="C16" s="736" t="s">
        <v>5</v>
      </c>
      <c r="D16" s="106" t="s">
        <v>4</v>
      </c>
      <c r="E16" s="400">
        <f>ROUND(G16*1.2,2)</f>
        <v>6.14</v>
      </c>
      <c r="F16" s="138"/>
      <c r="G16" s="318">
        <f aca="true" t="shared" si="0" ref="G16:G30">ROUND($H16*$J$12,2)</f>
        <v>5.12</v>
      </c>
      <c r="H16" s="408">
        <f>ROUND(I16/1.2,2)</f>
        <v>1.83</v>
      </c>
      <c r="I16" s="276">
        <v>2.19</v>
      </c>
    </row>
    <row r="17" spans="1:9" ht="21" thickBot="1">
      <c r="A17" s="733"/>
      <c r="B17" s="758"/>
      <c r="C17" s="736"/>
      <c r="D17" s="106" t="s">
        <v>139</v>
      </c>
      <c r="E17" s="400">
        <f aca="true" t="shared" si="1" ref="E17:E30">ROUND(G17*1.2,2)</f>
        <v>4.16</v>
      </c>
      <c r="F17" s="138"/>
      <c r="G17" s="318">
        <f t="shared" si="0"/>
        <v>3.47</v>
      </c>
      <c r="H17" s="408">
        <f aca="true" t="shared" si="2" ref="H17:H30">ROUND(I17/1.2,2)</f>
        <v>1.24</v>
      </c>
      <c r="I17" s="276">
        <v>1.49</v>
      </c>
    </row>
    <row r="18" spans="1:9" ht="21" thickBot="1">
      <c r="A18" s="733"/>
      <c r="B18" s="758"/>
      <c r="C18" s="736"/>
      <c r="D18" s="106" t="s">
        <v>43</v>
      </c>
      <c r="E18" s="400">
        <f t="shared" si="1"/>
        <v>3.06</v>
      </c>
      <c r="F18" s="138"/>
      <c r="G18" s="318">
        <f t="shared" si="0"/>
        <v>2.55</v>
      </c>
      <c r="H18" s="408">
        <f t="shared" si="2"/>
        <v>0.91</v>
      </c>
      <c r="I18" s="276">
        <v>1.09</v>
      </c>
    </row>
    <row r="19" spans="1:9" ht="21" thickBot="1">
      <c r="A19" s="733"/>
      <c r="B19" s="758"/>
      <c r="C19" s="292" t="s">
        <v>7</v>
      </c>
      <c r="D19" s="106" t="s">
        <v>44</v>
      </c>
      <c r="E19" s="400">
        <f t="shared" si="1"/>
        <v>4.46</v>
      </c>
      <c r="F19" s="138"/>
      <c r="G19" s="318">
        <f t="shared" si="0"/>
        <v>3.72</v>
      </c>
      <c r="H19" s="408">
        <f t="shared" si="2"/>
        <v>1.33</v>
      </c>
      <c r="I19" s="276">
        <v>1.59</v>
      </c>
    </row>
    <row r="20" spans="1:9" ht="21" thickBot="1">
      <c r="A20" s="733"/>
      <c r="B20" s="758"/>
      <c r="C20" s="292" t="s">
        <v>129</v>
      </c>
      <c r="D20" s="106" t="s">
        <v>4</v>
      </c>
      <c r="E20" s="400">
        <f t="shared" si="1"/>
        <v>2.48</v>
      </c>
      <c r="F20" s="138"/>
      <c r="G20" s="318">
        <f t="shared" si="0"/>
        <v>2.07</v>
      </c>
      <c r="H20" s="408">
        <f t="shared" si="2"/>
        <v>0.74</v>
      </c>
      <c r="I20" s="276">
        <v>0.89</v>
      </c>
    </row>
    <row r="21" spans="1:9" ht="21" thickBot="1">
      <c r="A21" s="733"/>
      <c r="B21" s="758"/>
      <c r="C21" s="736" t="s">
        <v>45</v>
      </c>
      <c r="D21" s="106" t="s">
        <v>154</v>
      </c>
      <c r="E21" s="400">
        <f t="shared" si="1"/>
        <v>1.94</v>
      </c>
      <c r="F21" s="138"/>
      <c r="G21" s="318">
        <f t="shared" si="0"/>
        <v>1.62</v>
      </c>
      <c r="H21" s="408">
        <f t="shared" si="2"/>
        <v>0.58</v>
      </c>
      <c r="I21" s="276">
        <v>0.69</v>
      </c>
    </row>
    <row r="22" spans="1:9" ht="21" thickBot="1">
      <c r="A22" s="733"/>
      <c r="B22" s="759"/>
      <c r="C22" s="769"/>
      <c r="D22" s="623" t="s">
        <v>155</v>
      </c>
      <c r="E22" s="626">
        <f t="shared" si="1"/>
        <v>0.8</v>
      </c>
      <c r="F22" s="138"/>
      <c r="G22" s="438">
        <f t="shared" si="0"/>
        <v>0.67</v>
      </c>
      <c r="H22" s="134">
        <f t="shared" si="2"/>
        <v>0.24</v>
      </c>
      <c r="I22" s="443">
        <v>0.29</v>
      </c>
    </row>
    <row r="23" spans="1:9" ht="21" thickBot="1">
      <c r="A23" s="733"/>
      <c r="B23" s="717">
        <v>1.5</v>
      </c>
      <c r="C23" s="291" t="s">
        <v>5</v>
      </c>
      <c r="D23" s="108" t="s">
        <v>6</v>
      </c>
      <c r="E23" s="400">
        <f t="shared" si="1"/>
        <v>16.76</v>
      </c>
      <c r="F23" s="138"/>
      <c r="G23" s="440">
        <f t="shared" si="0"/>
        <v>13.97</v>
      </c>
      <c r="H23" s="441">
        <f t="shared" si="2"/>
        <v>4.99</v>
      </c>
      <c r="I23" s="275">
        <v>5.99</v>
      </c>
    </row>
    <row r="24" spans="1:9" ht="21" thickBot="1">
      <c r="A24" s="733"/>
      <c r="B24" s="758"/>
      <c r="C24" s="292" t="s">
        <v>7</v>
      </c>
      <c r="D24" s="106" t="s">
        <v>149</v>
      </c>
      <c r="E24" s="400">
        <f t="shared" si="1"/>
        <v>11.18</v>
      </c>
      <c r="F24" s="138"/>
      <c r="G24" s="318">
        <f t="shared" si="0"/>
        <v>9.32</v>
      </c>
      <c r="H24" s="408">
        <f t="shared" si="2"/>
        <v>3.33</v>
      </c>
      <c r="I24" s="276">
        <v>3.99</v>
      </c>
    </row>
    <row r="25" spans="1:9" ht="21" thickBot="1">
      <c r="A25" s="733"/>
      <c r="B25" s="758"/>
      <c r="C25" s="292" t="s">
        <v>132</v>
      </c>
      <c r="D25" s="106" t="s">
        <v>150</v>
      </c>
      <c r="E25" s="400">
        <f t="shared" si="1"/>
        <v>7.52</v>
      </c>
      <c r="F25" s="138"/>
      <c r="G25" s="318">
        <f t="shared" si="0"/>
        <v>6.27</v>
      </c>
      <c r="H25" s="408">
        <f t="shared" si="2"/>
        <v>2.24</v>
      </c>
      <c r="I25" s="277">
        <v>2.69</v>
      </c>
    </row>
    <row r="26" spans="1:9" ht="21" thickBot="1">
      <c r="A26" s="733"/>
      <c r="B26" s="759"/>
      <c r="C26" s="624" t="s">
        <v>45</v>
      </c>
      <c r="D26" s="625" t="s">
        <v>150</v>
      </c>
      <c r="E26" s="626">
        <f>ROUND(G26*1.2,2)</f>
        <v>3.9</v>
      </c>
      <c r="F26" s="138"/>
      <c r="G26" s="436">
        <f t="shared" si="0"/>
        <v>3.25</v>
      </c>
      <c r="H26" s="437">
        <f>ROUND(I26/1.2,2)</f>
        <v>1.16</v>
      </c>
      <c r="I26" s="278">
        <v>1.39</v>
      </c>
    </row>
    <row r="27" spans="1:9" ht="21" thickBot="1">
      <c r="A27" s="733"/>
      <c r="B27" s="719"/>
      <c r="C27" s="294" t="s">
        <v>326</v>
      </c>
      <c r="D27" s="109" t="s">
        <v>327</v>
      </c>
      <c r="E27" s="630">
        <f>ROUND(G27*1.2,2)</f>
        <v>13.98</v>
      </c>
      <c r="F27" s="138"/>
      <c r="G27" s="436">
        <f t="shared" si="0"/>
        <v>11.65</v>
      </c>
      <c r="H27" s="437">
        <f t="shared" si="2"/>
        <v>4.16</v>
      </c>
      <c r="I27" s="278">
        <v>4.99</v>
      </c>
    </row>
    <row r="28" spans="1:9" ht="21" thickBot="1">
      <c r="A28" s="733"/>
      <c r="B28" s="770">
        <v>2.5</v>
      </c>
      <c r="C28" s="627" t="s">
        <v>5</v>
      </c>
      <c r="D28" s="628" t="s">
        <v>6</v>
      </c>
      <c r="E28" s="629">
        <f t="shared" si="1"/>
        <v>27.98</v>
      </c>
      <c r="F28" s="138"/>
      <c r="G28" s="440">
        <f t="shared" si="0"/>
        <v>23.32</v>
      </c>
      <c r="H28" s="441">
        <f t="shared" si="2"/>
        <v>8.33</v>
      </c>
      <c r="I28" s="279">
        <v>9.99</v>
      </c>
    </row>
    <row r="29" spans="1:9" ht="21" thickBot="1">
      <c r="A29" s="733"/>
      <c r="B29" s="758"/>
      <c r="C29" s="292" t="s">
        <v>7</v>
      </c>
      <c r="D29" s="106" t="s">
        <v>149</v>
      </c>
      <c r="E29" s="400">
        <f t="shared" si="1"/>
        <v>17.6</v>
      </c>
      <c r="F29" s="138"/>
      <c r="G29" s="318">
        <f t="shared" si="0"/>
        <v>14.67</v>
      </c>
      <c r="H29" s="408">
        <f t="shared" si="2"/>
        <v>5.24</v>
      </c>
      <c r="I29" s="277">
        <v>6.29</v>
      </c>
    </row>
    <row r="30" spans="1:9" ht="21" thickBot="1">
      <c r="A30" s="735"/>
      <c r="B30" s="719"/>
      <c r="C30" s="293" t="s">
        <v>132</v>
      </c>
      <c r="D30" s="107" t="s">
        <v>150</v>
      </c>
      <c r="E30" s="442">
        <f t="shared" si="1"/>
        <v>11.72</v>
      </c>
      <c r="F30" s="138"/>
      <c r="G30" s="436">
        <f t="shared" si="0"/>
        <v>9.77</v>
      </c>
      <c r="H30" s="437">
        <f t="shared" si="2"/>
        <v>3.49</v>
      </c>
      <c r="I30" s="278">
        <v>4.19</v>
      </c>
    </row>
    <row r="31" spans="1:9" ht="27.75" customHeight="1" thickBot="1">
      <c r="A31" s="760" t="s">
        <v>286</v>
      </c>
      <c r="B31" s="761"/>
      <c r="C31" s="761"/>
      <c r="D31" s="761"/>
      <c r="E31" s="761"/>
      <c r="F31" s="133"/>
      <c r="G31" s="133"/>
      <c r="H31" s="133"/>
      <c r="I31" s="15"/>
    </row>
    <row r="32" spans="1:9" ht="21" customHeight="1">
      <c r="A32" s="762" t="s">
        <v>0</v>
      </c>
      <c r="B32" s="725" t="s">
        <v>1</v>
      </c>
      <c r="C32" s="727" t="s">
        <v>2</v>
      </c>
      <c r="D32" s="727" t="s">
        <v>3</v>
      </c>
      <c r="E32" s="748" t="s">
        <v>222</v>
      </c>
      <c r="F32" s="138"/>
      <c r="G32" s="745" t="s">
        <v>219</v>
      </c>
      <c r="H32" s="741" t="s">
        <v>311</v>
      </c>
      <c r="I32" s="739" t="s">
        <v>224</v>
      </c>
    </row>
    <row r="33" spans="1:9" ht="24" customHeight="1" thickBot="1">
      <c r="A33" s="763"/>
      <c r="B33" s="726"/>
      <c r="C33" s="728"/>
      <c r="D33" s="728"/>
      <c r="E33" s="749"/>
      <c r="F33" s="138"/>
      <c r="G33" s="746"/>
      <c r="H33" s="742"/>
      <c r="I33" s="740"/>
    </row>
    <row r="34" spans="1:9" ht="21" thickBot="1">
      <c r="A34" s="729" t="s">
        <v>78</v>
      </c>
      <c r="B34" s="717">
        <v>0.6</v>
      </c>
      <c r="C34" s="295" t="s">
        <v>5</v>
      </c>
      <c r="D34" s="112" t="s">
        <v>46</v>
      </c>
      <c r="E34" s="400">
        <f>ROUND(G34*1.2,2)</f>
        <v>4.16</v>
      </c>
      <c r="F34" s="134"/>
      <c r="G34" s="318">
        <f aca="true" t="shared" si="3" ref="G34:G69">ROUND($H34*$J$12,2)</f>
        <v>3.47</v>
      </c>
      <c r="H34" s="408">
        <f>ROUND(I34/1.2,2)</f>
        <v>1.24</v>
      </c>
      <c r="I34" s="280">
        <v>1.49</v>
      </c>
    </row>
    <row r="35" spans="1:9" ht="21" thickBot="1">
      <c r="A35" s="729"/>
      <c r="B35" s="718"/>
      <c r="C35" s="296" t="s">
        <v>7</v>
      </c>
      <c r="D35" s="110" t="s">
        <v>151</v>
      </c>
      <c r="E35" s="400">
        <f aca="true" t="shared" si="4" ref="E35:E69">ROUND(G35*1.2,2)</f>
        <v>2.78</v>
      </c>
      <c r="F35" s="134"/>
      <c r="G35" s="318">
        <f t="shared" si="3"/>
        <v>2.32</v>
      </c>
      <c r="H35" s="408">
        <f aca="true" t="shared" si="5" ref="H35:H69">ROUND(I35/1.2,2)</f>
        <v>0.83</v>
      </c>
      <c r="I35" s="281">
        <v>0.99</v>
      </c>
    </row>
    <row r="36" spans="1:9" ht="21" thickBot="1">
      <c r="A36" s="730"/>
      <c r="B36" s="719"/>
      <c r="C36" s="297" t="s">
        <v>132</v>
      </c>
      <c r="D36" s="111" t="s">
        <v>152</v>
      </c>
      <c r="E36" s="400">
        <f t="shared" si="4"/>
        <v>1.94</v>
      </c>
      <c r="F36" s="134"/>
      <c r="G36" s="438">
        <f t="shared" si="3"/>
        <v>1.62</v>
      </c>
      <c r="H36" s="134">
        <f t="shared" si="5"/>
        <v>0.58</v>
      </c>
      <c r="I36" s="439">
        <v>0.69</v>
      </c>
    </row>
    <row r="37" spans="1:9" ht="21" thickBot="1">
      <c r="A37" s="730"/>
      <c r="B37" s="717">
        <v>1.5</v>
      </c>
      <c r="C37" s="295" t="s">
        <v>5</v>
      </c>
      <c r="D37" s="112" t="s">
        <v>46</v>
      </c>
      <c r="E37" s="400">
        <f t="shared" si="4"/>
        <v>11.18</v>
      </c>
      <c r="F37" s="134"/>
      <c r="G37" s="440">
        <f t="shared" si="3"/>
        <v>9.32</v>
      </c>
      <c r="H37" s="441">
        <f t="shared" si="5"/>
        <v>3.33</v>
      </c>
      <c r="I37" s="280">
        <v>3.99</v>
      </c>
    </row>
    <row r="38" spans="1:9" ht="21" thickBot="1">
      <c r="A38" s="730"/>
      <c r="B38" s="718"/>
      <c r="C38" s="296" t="s">
        <v>7</v>
      </c>
      <c r="D38" s="110" t="s">
        <v>151</v>
      </c>
      <c r="E38" s="400">
        <f t="shared" si="4"/>
        <v>6.68</v>
      </c>
      <c r="F38" s="134"/>
      <c r="G38" s="318">
        <f t="shared" si="3"/>
        <v>5.57</v>
      </c>
      <c r="H38" s="408">
        <f t="shared" si="5"/>
        <v>1.99</v>
      </c>
      <c r="I38" s="281">
        <v>2.39</v>
      </c>
    </row>
    <row r="39" spans="1:9" ht="21" thickBot="1">
      <c r="A39" s="730"/>
      <c r="B39" s="719"/>
      <c r="C39" s="297" t="s">
        <v>132</v>
      </c>
      <c r="D39" s="111" t="s">
        <v>152</v>
      </c>
      <c r="E39" s="400">
        <f t="shared" si="4"/>
        <v>5.3</v>
      </c>
      <c r="F39" s="134"/>
      <c r="G39" s="436">
        <f t="shared" si="3"/>
        <v>4.42</v>
      </c>
      <c r="H39" s="437">
        <f t="shared" si="5"/>
        <v>1.58</v>
      </c>
      <c r="I39" s="282">
        <v>1.89</v>
      </c>
    </row>
    <row r="40" spans="1:9" ht="21" thickBot="1">
      <c r="A40" s="730"/>
      <c r="B40" s="720">
        <v>2.5</v>
      </c>
      <c r="C40" s="295" t="s">
        <v>5</v>
      </c>
      <c r="D40" s="112" t="s">
        <v>46</v>
      </c>
      <c r="E40" s="400">
        <f t="shared" si="4"/>
        <v>17.34</v>
      </c>
      <c r="F40" s="134"/>
      <c r="G40" s="440">
        <f t="shared" si="3"/>
        <v>14.45</v>
      </c>
      <c r="H40" s="441">
        <f t="shared" si="5"/>
        <v>5.16</v>
      </c>
      <c r="I40" s="280">
        <v>6.19</v>
      </c>
    </row>
    <row r="41" spans="1:9" ht="21" thickBot="1">
      <c r="A41" s="731"/>
      <c r="B41" s="718"/>
      <c r="C41" s="296" t="s">
        <v>7</v>
      </c>
      <c r="D41" s="110" t="s">
        <v>151</v>
      </c>
      <c r="E41" s="400">
        <f t="shared" si="4"/>
        <v>10.34</v>
      </c>
      <c r="F41" s="134"/>
      <c r="G41" s="318">
        <f t="shared" si="3"/>
        <v>8.62</v>
      </c>
      <c r="H41" s="408">
        <f t="shared" si="5"/>
        <v>3.08</v>
      </c>
      <c r="I41" s="281">
        <v>3.69</v>
      </c>
    </row>
    <row r="42" spans="1:9" ht="21" thickBot="1">
      <c r="A42" s="731"/>
      <c r="B42" s="721"/>
      <c r="C42" s="297" t="s">
        <v>132</v>
      </c>
      <c r="D42" s="111" t="s">
        <v>152</v>
      </c>
      <c r="E42" s="400">
        <f t="shared" si="4"/>
        <v>8.1</v>
      </c>
      <c r="F42" s="134"/>
      <c r="G42" s="436">
        <f t="shared" si="3"/>
        <v>6.75</v>
      </c>
      <c r="H42" s="437">
        <f t="shared" si="5"/>
        <v>2.41</v>
      </c>
      <c r="I42" s="282">
        <v>2.89</v>
      </c>
    </row>
    <row r="43" spans="1:9" ht="21" thickBot="1">
      <c r="A43" s="732" t="s">
        <v>47</v>
      </c>
      <c r="B43" s="717">
        <v>0.6</v>
      </c>
      <c r="C43" s="295" t="s">
        <v>5</v>
      </c>
      <c r="D43" s="81" t="s">
        <v>4</v>
      </c>
      <c r="E43" s="400">
        <f t="shared" si="4"/>
        <v>5.58</v>
      </c>
      <c r="F43" s="134"/>
      <c r="G43" s="440">
        <f t="shared" si="3"/>
        <v>4.65</v>
      </c>
      <c r="H43" s="441">
        <f t="shared" si="5"/>
        <v>1.66</v>
      </c>
      <c r="I43" s="280">
        <v>1.99</v>
      </c>
    </row>
    <row r="44" spans="1:9" ht="21" thickBot="1">
      <c r="A44" s="729"/>
      <c r="B44" s="758"/>
      <c r="C44" s="296" t="s">
        <v>5</v>
      </c>
      <c r="D44" s="82" t="s">
        <v>153</v>
      </c>
      <c r="E44" s="400">
        <f t="shared" si="4"/>
        <v>2.78</v>
      </c>
      <c r="F44" s="134"/>
      <c r="G44" s="318">
        <f t="shared" si="3"/>
        <v>2.32</v>
      </c>
      <c r="H44" s="408">
        <f t="shared" si="5"/>
        <v>0.83</v>
      </c>
      <c r="I44" s="281">
        <v>0.99</v>
      </c>
    </row>
    <row r="45" spans="1:9" ht="21" thickBot="1">
      <c r="A45" s="729"/>
      <c r="B45" s="758"/>
      <c r="C45" s="296" t="s">
        <v>7</v>
      </c>
      <c r="D45" s="82" t="s">
        <v>6</v>
      </c>
      <c r="E45" s="400">
        <f t="shared" si="4"/>
        <v>2.78</v>
      </c>
      <c r="F45" s="134"/>
      <c r="G45" s="318">
        <f t="shared" si="3"/>
        <v>2.32</v>
      </c>
      <c r="H45" s="408">
        <f t="shared" si="5"/>
        <v>0.83</v>
      </c>
      <c r="I45" s="281">
        <v>0.99</v>
      </c>
    </row>
    <row r="46" spans="1:9" ht="21" thickBot="1">
      <c r="A46" s="733"/>
      <c r="B46" s="719"/>
      <c r="C46" s="297" t="s">
        <v>126</v>
      </c>
      <c r="D46" s="111" t="s">
        <v>123</v>
      </c>
      <c r="E46" s="400">
        <f t="shared" si="4"/>
        <v>1.1</v>
      </c>
      <c r="F46" s="134"/>
      <c r="G46" s="436">
        <f t="shared" si="3"/>
        <v>0.92</v>
      </c>
      <c r="H46" s="437">
        <f t="shared" si="5"/>
        <v>0.33</v>
      </c>
      <c r="I46" s="283">
        <v>0.39</v>
      </c>
    </row>
    <row r="47" spans="1:9" ht="21" thickBot="1">
      <c r="A47" s="732" t="s">
        <v>48</v>
      </c>
      <c r="B47" s="717" t="s">
        <v>207</v>
      </c>
      <c r="C47" s="295" t="s">
        <v>5</v>
      </c>
      <c r="D47" s="112" t="s">
        <v>6</v>
      </c>
      <c r="E47" s="400">
        <f t="shared" si="4"/>
        <v>4.16</v>
      </c>
      <c r="F47" s="134"/>
      <c r="G47" s="440">
        <f t="shared" si="3"/>
        <v>3.47</v>
      </c>
      <c r="H47" s="441">
        <f t="shared" si="5"/>
        <v>1.24</v>
      </c>
      <c r="I47" s="280">
        <v>1.49</v>
      </c>
    </row>
    <row r="48" spans="1:9" ht="21" thickBot="1">
      <c r="A48" s="729"/>
      <c r="B48" s="718"/>
      <c r="C48" s="296" t="s">
        <v>7</v>
      </c>
      <c r="D48" s="110" t="s">
        <v>151</v>
      </c>
      <c r="E48" s="400">
        <f t="shared" si="4"/>
        <v>2.78</v>
      </c>
      <c r="F48" s="134"/>
      <c r="G48" s="318">
        <f t="shared" si="3"/>
        <v>2.32</v>
      </c>
      <c r="H48" s="408">
        <f t="shared" si="5"/>
        <v>0.83</v>
      </c>
      <c r="I48" s="281">
        <v>0.99</v>
      </c>
    </row>
    <row r="49" spans="1:9" ht="21" thickBot="1">
      <c r="A49" s="730"/>
      <c r="B49" s="719"/>
      <c r="C49" s="297" t="s">
        <v>132</v>
      </c>
      <c r="D49" s="111" t="s">
        <v>152</v>
      </c>
      <c r="E49" s="400">
        <f t="shared" si="4"/>
        <v>1.64</v>
      </c>
      <c r="F49" s="134"/>
      <c r="G49" s="436">
        <f t="shared" si="3"/>
        <v>1.37</v>
      </c>
      <c r="H49" s="437">
        <f t="shared" si="5"/>
        <v>0.49</v>
      </c>
      <c r="I49" s="282">
        <v>0.59</v>
      </c>
    </row>
    <row r="50" spans="1:9" ht="21" thickBot="1">
      <c r="A50" s="730"/>
      <c r="B50" s="717">
        <v>1.5</v>
      </c>
      <c r="C50" s="295" t="s">
        <v>5</v>
      </c>
      <c r="D50" s="81" t="s">
        <v>6</v>
      </c>
      <c r="E50" s="400">
        <f t="shared" si="4"/>
        <v>8.66</v>
      </c>
      <c r="F50" s="134"/>
      <c r="G50" s="440">
        <f t="shared" si="3"/>
        <v>7.22</v>
      </c>
      <c r="H50" s="441">
        <f t="shared" si="5"/>
        <v>2.58</v>
      </c>
      <c r="I50" s="280">
        <v>3.09</v>
      </c>
    </row>
    <row r="51" spans="1:9" ht="21" thickBot="1">
      <c r="A51" s="730"/>
      <c r="B51" s="718"/>
      <c r="C51" s="296" t="s">
        <v>7</v>
      </c>
      <c r="D51" s="110" t="s">
        <v>151</v>
      </c>
      <c r="E51" s="400">
        <f t="shared" si="4"/>
        <v>5.3</v>
      </c>
      <c r="F51" s="134"/>
      <c r="G51" s="318">
        <f t="shared" si="3"/>
        <v>4.42</v>
      </c>
      <c r="H51" s="408">
        <f t="shared" si="5"/>
        <v>1.58</v>
      </c>
      <c r="I51" s="281">
        <v>1.89</v>
      </c>
    </row>
    <row r="52" spans="1:9" ht="21" thickBot="1">
      <c r="A52" s="730"/>
      <c r="B52" s="719"/>
      <c r="C52" s="297" t="s">
        <v>132</v>
      </c>
      <c r="D52" s="111" t="s">
        <v>152</v>
      </c>
      <c r="E52" s="400">
        <f t="shared" si="4"/>
        <v>4.16</v>
      </c>
      <c r="F52" s="134"/>
      <c r="G52" s="436">
        <f t="shared" si="3"/>
        <v>3.47</v>
      </c>
      <c r="H52" s="437">
        <f t="shared" si="5"/>
        <v>1.24</v>
      </c>
      <c r="I52" s="282">
        <v>1.49</v>
      </c>
    </row>
    <row r="53" spans="1:9" ht="21" thickBot="1">
      <c r="A53" s="730"/>
      <c r="B53" s="717">
        <v>2.5</v>
      </c>
      <c r="C53" s="295" t="s">
        <v>5</v>
      </c>
      <c r="D53" s="81" t="s">
        <v>6</v>
      </c>
      <c r="E53" s="400">
        <f t="shared" si="4"/>
        <v>14.54</v>
      </c>
      <c r="F53" s="134"/>
      <c r="G53" s="440">
        <f t="shared" si="3"/>
        <v>12.12</v>
      </c>
      <c r="H53" s="441">
        <f t="shared" si="5"/>
        <v>4.33</v>
      </c>
      <c r="I53" s="280">
        <v>5.19</v>
      </c>
    </row>
    <row r="54" spans="1:9" ht="21" thickBot="1">
      <c r="A54" s="731"/>
      <c r="B54" s="718"/>
      <c r="C54" s="296" t="s">
        <v>7</v>
      </c>
      <c r="D54" s="110" t="s">
        <v>151</v>
      </c>
      <c r="E54" s="400">
        <f t="shared" si="4"/>
        <v>8.94</v>
      </c>
      <c r="F54" s="134"/>
      <c r="G54" s="318">
        <f t="shared" si="3"/>
        <v>7.45</v>
      </c>
      <c r="H54" s="408">
        <f t="shared" si="5"/>
        <v>2.66</v>
      </c>
      <c r="I54" s="281">
        <v>3.19</v>
      </c>
    </row>
    <row r="55" spans="1:9" ht="21" thickBot="1">
      <c r="A55" s="747"/>
      <c r="B55" s="719"/>
      <c r="C55" s="297" t="s">
        <v>132</v>
      </c>
      <c r="D55" s="111" t="s">
        <v>152</v>
      </c>
      <c r="E55" s="400">
        <f t="shared" si="4"/>
        <v>6.68</v>
      </c>
      <c r="F55" s="134"/>
      <c r="G55" s="436">
        <f t="shared" si="3"/>
        <v>5.57</v>
      </c>
      <c r="H55" s="437">
        <f t="shared" si="5"/>
        <v>1.99</v>
      </c>
      <c r="I55" s="282">
        <v>2.39</v>
      </c>
    </row>
    <row r="56" spans="1:9" ht="21" thickBot="1">
      <c r="A56" s="734" t="s">
        <v>49</v>
      </c>
      <c r="B56" s="720">
        <v>0.6</v>
      </c>
      <c r="C56" s="295" t="s">
        <v>5</v>
      </c>
      <c r="D56" s="112" t="s">
        <v>46</v>
      </c>
      <c r="E56" s="400">
        <f t="shared" si="4"/>
        <v>4.16</v>
      </c>
      <c r="F56" s="134"/>
      <c r="G56" s="440">
        <f t="shared" si="3"/>
        <v>3.47</v>
      </c>
      <c r="H56" s="441">
        <f t="shared" si="5"/>
        <v>1.24</v>
      </c>
      <c r="I56" s="280">
        <v>1.49</v>
      </c>
    </row>
    <row r="57" spans="1:9" ht="21" thickBot="1">
      <c r="A57" s="733"/>
      <c r="B57" s="718"/>
      <c r="C57" s="296" t="s">
        <v>7</v>
      </c>
      <c r="D57" s="110" t="s">
        <v>151</v>
      </c>
      <c r="E57" s="400">
        <f t="shared" si="4"/>
        <v>2.78</v>
      </c>
      <c r="F57" s="134"/>
      <c r="G57" s="318">
        <f t="shared" si="3"/>
        <v>2.32</v>
      </c>
      <c r="H57" s="408">
        <f t="shared" si="5"/>
        <v>0.83</v>
      </c>
      <c r="I57" s="281">
        <v>0.99</v>
      </c>
    </row>
    <row r="58" spans="1:9" ht="21" thickBot="1">
      <c r="A58" s="733"/>
      <c r="B58" s="721"/>
      <c r="C58" s="297" t="s">
        <v>132</v>
      </c>
      <c r="D58" s="111" t="s">
        <v>152</v>
      </c>
      <c r="E58" s="400">
        <f t="shared" si="4"/>
        <v>1.94</v>
      </c>
      <c r="F58" s="134"/>
      <c r="G58" s="436">
        <f t="shared" si="3"/>
        <v>1.62</v>
      </c>
      <c r="H58" s="437">
        <f t="shared" si="5"/>
        <v>0.58</v>
      </c>
      <c r="I58" s="282">
        <v>0.69</v>
      </c>
    </row>
    <row r="59" spans="1:9" ht="21" thickBot="1">
      <c r="A59" s="733"/>
      <c r="B59" s="717">
        <v>1.5</v>
      </c>
      <c r="C59" s="298" t="s">
        <v>5</v>
      </c>
      <c r="D59" s="112" t="s">
        <v>6</v>
      </c>
      <c r="E59" s="400">
        <f t="shared" si="4"/>
        <v>9.78</v>
      </c>
      <c r="F59" s="134"/>
      <c r="G59" s="440">
        <f t="shared" si="3"/>
        <v>8.15</v>
      </c>
      <c r="H59" s="441">
        <f t="shared" si="5"/>
        <v>2.91</v>
      </c>
      <c r="I59" s="280">
        <v>3.49</v>
      </c>
    </row>
    <row r="60" spans="1:9" ht="21" thickBot="1">
      <c r="A60" s="733"/>
      <c r="B60" s="718"/>
      <c r="C60" s="296" t="s">
        <v>7</v>
      </c>
      <c r="D60" s="110" t="s">
        <v>151</v>
      </c>
      <c r="E60" s="400">
        <f t="shared" si="4"/>
        <v>5</v>
      </c>
      <c r="F60" s="134"/>
      <c r="G60" s="318">
        <f t="shared" si="3"/>
        <v>4.17</v>
      </c>
      <c r="H60" s="408">
        <f t="shared" si="5"/>
        <v>1.49</v>
      </c>
      <c r="I60" s="281">
        <v>1.79</v>
      </c>
    </row>
    <row r="61" spans="1:9" ht="21" thickBot="1">
      <c r="A61" s="733"/>
      <c r="B61" s="719"/>
      <c r="C61" s="297" t="s">
        <v>132</v>
      </c>
      <c r="D61" s="111" t="s">
        <v>121</v>
      </c>
      <c r="E61" s="400">
        <f t="shared" si="4"/>
        <v>3.9</v>
      </c>
      <c r="F61" s="134"/>
      <c r="G61" s="436">
        <f t="shared" si="3"/>
        <v>3.25</v>
      </c>
      <c r="H61" s="437">
        <f t="shared" si="5"/>
        <v>1.16</v>
      </c>
      <c r="I61" s="282">
        <v>1.39</v>
      </c>
    </row>
    <row r="62" spans="1:9" ht="21" thickBot="1">
      <c r="A62" s="733"/>
      <c r="B62" s="717">
        <v>2.5</v>
      </c>
      <c r="C62" s="298" t="s">
        <v>5</v>
      </c>
      <c r="D62" s="112" t="s">
        <v>6</v>
      </c>
      <c r="E62" s="400">
        <f t="shared" si="4"/>
        <v>16.22</v>
      </c>
      <c r="F62" s="134"/>
      <c r="G62" s="440">
        <f t="shared" si="3"/>
        <v>13.52</v>
      </c>
      <c r="H62" s="441">
        <f t="shared" si="5"/>
        <v>4.83</v>
      </c>
      <c r="I62" s="280">
        <v>5.79</v>
      </c>
    </row>
    <row r="63" spans="1:9" ht="21" thickBot="1">
      <c r="A63" s="733"/>
      <c r="B63" s="718"/>
      <c r="C63" s="296" t="s">
        <v>7</v>
      </c>
      <c r="D63" s="110" t="s">
        <v>151</v>
      </c>
      <c r="E63" s="400">
        <f t="shared" si="4"/>
        <v>7.82</v>
      </c>
      <c r="F63" s="134"/>
      <c r="G63" s="318">
        <f t="shared" si="3"/>
        <v>6.52</v>
      </c>
      <c r="H63" s="408">
        <f t="shared" si="5"/>
        <v>2.33</v>
      </c>
      <c r="I63" s="281">
        <v>2.79</v>
      </c>
    </row>
    <row r="64" spans="1:9" ht="21" thickBot="1">
      <c r="A64" s="735"/>
      <c r="B64" s="719"/>
      <c r="C64" s="297" t="s">
        <v>132</v>
      </c>
      <c r="D64" s="111" t="s">
        <v>121</v>
      </c>
      <c r="E64" s="400">
        <f t="shared" si="4"/>
        <v>5.84</v>
      </c>
      <c r="F64" s="134"/>
      <c r="G64" s="436">
        <f t="shared" si="3"/>
        <v>4.87</v>
      </c>
      <c r="H64" s="437">
        <f t="shared" si="5"/>
        <v>1.74</v>
      </c>
      <c r="I64" s="282">
        <v>2.09</v>
      </c>
    </row>
    <row r="65" spans="1:9" ht="21" thickBot="1">
      <c r="A65" s="734" t="s">
        <v>50</v>
      </c>
      <c r="B65" s="720">
        <v>0.6</v>
      </c>
      <c r="C65" s="298" t="s">
        <v>5</v>
      </c>
      <c r="D65" s="112" t="s">
        <v>6</v>
      </c>
      <c r="E65" s="400">
        <f t="shared" si="4"/>
        <v>6.42</v>
      </c>
      <c r="F65" s="134"/>
      <c r="G65" s="440">
        <f t="shared" si="3"/>
        <v>5.35</v>
      </c>
      <c r="H65" s="441">
        <f t="shared" si="5"/>
        <v>1.91</v>
      </c>
      <c r="I65" s="280">
        <v>2.29</v>
      </c>
    </row>
    <row r="66" spans="1:9" ht="21" thickBot="1">
      <c r="A66" s="733"/>
      <c r="B66" s="718"/>
      <c r="C66" s="296" t="s">
        <v>7</v>
      </c>
      <c r="D66" s="110" t="s">
        <v>151</v>
      </c>
      <c r="E66" s="400">
        <f t="shared" si="4"/>
        <v>3.32</v>
      </c>
      <c r="F66" s="134"/>
      <c r="G66" s="318">
        <f t="shared" si="3"/>
        <v>2.77</v>
      </c>
      <c r="H66" s="408">
        <f t="shared" si="5"/>
        <v>0.99</v>
      </c>
      <c r="I66" s="281">
        <v>1.19</v>
      </c>
    </row>
    <row r="67" spans="1:9" ht="21" thickBot="1">
      <c r="A67" s="735"/>
      <c r="B67" s="721"/>
      <c r="C67" s="297" t="s">
        <v>132</v>
      </c>
      <c r="D67" s="111" t="s">
        <v>121</v>
      </c>
      <c r="E67" s="400">
        <f t="shared" si="4"/>
        <v>2.48</v>
      </c>
      <c r="F67" s="134"/>
      <c r="G67" s="436">
        <f t="shared" si="3"/>
        <v>2.07</v>
      </c>
      <c r="H67" s="437">
        <f t="shared" si="5"/>
        <v>0.74</v>
      </c>
      <c r="I67" s="282">
        <v>0.89</v>
      </c>
    </row>
    <row r="68" spans="1:9" ht="24" thickBot="1">
      <c r="A68" s="288" t="s">
        <v>124</v>
      </c>
      <c r="B68" s="299">
        <v>0.6</v>
      </c>
      <c r="C68" s="300" t="s">
        <v>5</v>
      </c>
      <c r="D68" s="113" t="s">
        <v>6</v>
      </c>
      <c r="E68" s="400">
        <f t="shared" si="4"/>
        <v>8.36</v>
      </c>
      <c r="F68" s="134"/>
      <c r="G68" s="440">
        <f t="shared" si="3"/>
        <v>6.97</v>
      </c>
      <c r="H68" s="441">
        <f t="shared" si="5"/>
        <v>2.49</v>
      </c>
      <c r="I68" s="280">
        <v>2.99</v>
      </c>
    </row>
    <row r="69" spans="1:9" ht="21" thickBot="1">
      <c r="A69" s="141" t="s">
        <v>127</v>
      </c>
      <c r="B69" s="299">
        <v>0.6</v>
      </c>
      <c r="C69" s="300" t="s">
        <v>7</v>
      </c>
      <c r="D69" s="113" t="s">
        <v>6</v>
      </c>
      <c r="E69" s="442">
        <f t="shared" si="4"/>
        <v>1.64</v>
      </c>
      <c r="F69" s="134"/>
      <c r="G69" s="436">
        <f t="shared" si="3"/>
        <v>1.37</v>
      </c>
      <c r="H69" s="437">
        <f t="shared" si="5"/>
        <v>0.49</v>
      </c>
      <c r="I69" s="284">
        <v>0.59</v>
      </c>
    </row>
    <row r="70" spans="1:9" ht="30.75" customHeight="1" thickBot="1">
      <c r="A70" s="289" t="s">
        <v>221</v>
      </c>
      <c r="B70" s="290"/>
      <c r="C70" s="290"/>
      <c r="D70" s="114"/>
      <c r="E70" s="114"/>
      <c r="F70" s="139"/>
      <c r="G70" s="114"/>
      <c r="H70" s="114"/>
      <c r="I70" s="114"/>
    </row>
    <row r="71" spans="1:9" ht="18.75" customHeight="1">
      <c r="A71" s="725" t="s">
        <v>0</v>
      </c>
      <c r="B71" s="727" t="s">
        <v>1</v>
      </c>
      <c r="C71" s="727" t="s">
        <v>2</v>
      </c>
      <c r="D71" s="750" t="s">
        <v>3</v>
      </c>
      <c r="E71" s="748" t="s">
        <v>222</v>
      </c>
      <c r="F71" s="138"/>
      <c r="G71" s="745" t="s">
        <v>219</v>
      </c>
      <c r="H71" s="741" t="s">
        <v>311</v>
      </c>
      <c r="I71" s="739" t="s">
        <v>224</v>
      </c>
    </row>
    <row r="72" spans="1:9" ht="28.5" customHeight="1" thickBot="1">
      <c r="A72" s="726"/>
      <c r="B72" s="728"/>
      <c r="C72" s="728"/>
      <c r="D72" s="751"/>
      <c r="E72" s="749"/>
      <c r="F72" s="138"/>
      <c r="G72" s="746"/>
      <c r="H72" s="742"/>
      <c r="I72" s="740"/>
    </row>
    <row r="73" spans="1:13" ht="23.25" customHeight="1" thickBot="1">
      <c r="A73" s="715" t="s">
        <v>220</v>
      </c>
      <c r="B73" s="303">
        <v>2.5</v>
      </c>
      <c r="C73" s="146" t="s">
        <v>5</v>
      </c>
      <c r="D73" s="722" t="s">
        <v>6</v>
      </c>
      <c r="E73" s="400">
        <f>ROUND(G73*1.2,2)</f>
        <v>30.78</v>
      </c>
      <c r="F73" s="134"/>
      <c r="G73" s="318">
        <f>ROUND($H73*$J$12,2)</f>
        <v>25.65</v>
      </c>
      <c r="H73" s="408">
        <f>ROUND(I73/1.2,2)</f>
        <v>9.16</v>
      </c>
      <c r="I73" s="285">
        <v>10.99</v>
      </c>
      <c r="J73" s="116"/>
      <c r="K73" s="116"/>
      <c r="L73" s="116"/>
      <c r="M73" s="116"/>
    </row>
    <row r="74" spans="1:13" ht="22.5" customHeight="1" thickBot="1">
      <c r="A74" s="716"/>
      <c r="B74" s="304">
        <v>4.5</v>
      </c>
      <c r="C74" s="147" t="s">
        <v>130</v>
      </c>
      <c r="D74" s="723"/>
      <c r="E74" s="400">
        <f>ROUND(G74*1.2,2)</f>
        <v>55.98</v>
      </c>
      <c r="F74" s="134"/>
      <c r="G74" s="318">
        <f>ROUND($H74*$J$12,2)</f>
        <v>46.65</v>
      </c>
      <c r="H74" s="408">
        <f>ROUND(I74/1.2,2)</f>
        <v>16.66</v>
      </c>
      <c r="I74" s="285">
        <v>19.99</v>
      </c>
      <c r="J74" s="116"/>
      <c r="K74" s="116"/>
      <c r="L74" s="116"/>
      <c r="M74" s="116"/>
    </row>
    <row r="75" spans="1:13" ht="24" thickBot="1">
      <c r="A75" s="307" t="s">
        <v>118</v>
      </c>
      <c r="B75" s="305">
        <v>2.5</v>
      </c>
      <c r="C75" s="148" t="s">
        <v>130</v>
      </c>
      <c r="D75" s="723"/>
      <c r="E75" s="400">
        <f>ROUND(G75*1.2,2)</f>
        <v>50.36</v>
      </c>
      <c r="F75" s="134"/>
      <c r="G75" s="318">
        <f>ROUND($H75*$J$12,2)</f>
        <v>41.97</v>
      </c>
      <c r="H75" s="408">
        <f>ROUND(I75/1.2,2)</f>
        <v>14.99</v>
      </c>
      <c r="I75" s="286">
        <v>17.99</v>
      </c>
      <c r="J75" s="116"/>
      <c r="K75" s="116"/>
      <c r="L75" s="116"/>
      <c r="M75" s="116"/>
    </row>
    <row r="76" spans="1:9" ht="24" thickBot="1">
      <c r="A76" s="308" t="s">
        <v>118</v>
      </c>
      <c r="B76" s="306">
        <v>4.5</v>
      </c>
      <c r="C76" s="149" t="s">
        <v>130</v>
      </c>
      <c r="D76" s="724"/>
      <c r="E76" s="442">
        <f>ROUND(G76*1.2,2)</f>
        <v>86.78</v>
      </c>
      <c r="F76" s="134"/>
      <c r="G76" s="436">
        <f>ROUND($H76*$J$12,2)</f>
        <v>72.32</v>
      </c>
      <c r="H76" s="437">
        <f>ROUND(I76/1.2,2)</f>
        <v>25.83</v>
      </c>
      <c r="I76" s="287">
        <v>30.99</v>
      </c>
    </row>
    <row r="77" spans="1:9" ht="18">
      <c r="A77" s="83" t="s">
        <v>319</v>
      </c>
      <c r="B77" s="63"/>
      <c r="C77" s="63"/>
      <c r="D77" s="63"/>
      <c r="E77" s="23"/>
      <c r="F77" s="135"/>
      <c r="G77" s="23"/>
      <c r="H77" s="23"/>
      <c r="I77" s="23"/>
    </row>
    <row r="78" spans="1:9" ht="18">
      <c r="A78" s="83" t="s">
        <v>320</v>
      </c>
      <c r="B78" s="63"/>
      <c r="C78" s="63"/>
      <c r="D78" s="63"/>
      <c r="E78" s="23"/>
      <c r="F78" s="135"/>
      <c r="G78" s="23"/>
      <c r="H78" s="23"/>
      <c r="I78" s="23"/>
    </row>
    <row r="79" spans="1:9" ht="18">
      <c r="A79" s="83" t="s">
        <v>321</v>
      </c>
      <c r="B79" s="63"/>
      <c r="C79" s="63"/>
      <c r="D79" s="63"/>
      <c r="E79" s="23"/>
      <c r="F79" s="135"/>
      <c r="G79" s="23"/>
      <c r="H79" s="23"/>
      <c r="I79" s="23"/>
    </row>
    <row r="80" spans="1:9" ht="18.75">
      <c r="A80" s="115"/>
      <c r="D80" s="23"/>
      <c r="E80" s="23"/>
      <c r="F80" s="135"/>
      <c r="G80" s="23"/>
      <c r="H80" s="23"/>
      <c r="I80" s="23"/>
    </row>
    <row r="81" spans="1:9" ht="18">
      <c r="A81" s="152" t="s">
        <v>322</v>
      </c>
      <c r="B81" s="153"/>
      <c r="C81" s="153"/>
      <c r="D81" s="153"/>
      <c r="E81" s="23"/>
      <c r="F81" s="135"/>
      <c r="G81" s="23"/>
      <c r="H81" s="23"/>
      <c r="I81" s="23"/>
    </row>
    <row r="82" spans="1:10" ht="15.75">
      <c r="A82" s="151" t="s">
        <v>225</v>
      </c>
      <c r="B82" s="150"/>
      <c r="C82" s="150"/>
      <c r="D82" s="150"/>
      <c r="E82" s="23"/>
      <c r="F82" s="135"/>
      <c r="G82" s="23"/>
      <c r="H82" s="23"/>
      <c r="I82" s="23"/>
      <c r="J82" s="23"/>
    </row>
    <row r="83" spans="1:10" ht="15.75">
      <c r="A83" s="152" t="s">
        <v>323</v>
      </c>
      <c r="B83" s="153"/>
      <c r="C83" s="153"/>
      <c r="D83" s="153"/>
      <c r="E83" s="23"/>
      <c r="F83" s="135"/>
      <c r="G83" s="23"/>
      <c r="H83" s="23"/>
      <c r="I83" s="23"/>
      <c r="J83" s="23"/>
    </row>
    <row r="84" spans="1:4" ht="18.75">
      <c r="A84" s="154"/>
      <c r="B84" s="155"/>
      <c r="C84" s="155"/>
      <c r="D84" s="155"/>
    </row>
  </sheetData>
  <sheetProtection password="CC4D" sheet="1"/>
  <mergeCells count="51">
    <mergeCell ref="A13:A14"/>
    <mergeCell ref="B43:B46"/>
    <mergeCell ref="B50:B52"/>
    <mergeCell ref="G12:H12"/>
    <mergeCell ref="H13:H14"/>
    <mergeCell ref="E32:E33"/>
    <mergeCell ref="C21:C22"/>
    <mergeCell ref="B15:B22"/>
    <mergeCell ref="D13:D14"/>
    <mergeCell ref="B28:B30"/>
    <mergeCell ref="H71:H72"/>
    <mergeCell ref="D12:E12"/>
    <mergeCell ref="B13:B14"/>
    <mergeCell ref="C13:C14"/>
    <mergeCell ref="E13:E14"/>
    <mergeCell ref="I71:I72"/>
    <mergeCell ref="B65:B67"/>
    <mergeCell ref="B23:B27"/>
    <mergeCell ref="A31:E31"/>
    <mergeCell ref="A32:A33"/>
    <mergeCell ref="A65:A67"/>
    <mergeCell ref="A56:A64"/>
    <mergeCell ref="A47:A55"/>
    <mergeCell ref="B53:B55"/>
    <mergeCell ref="G71:G72"/>
    <mergeCell ref="B47:B49"/>
    <mergeCell ref="E71:E72"/>
    <mergeCell ref="D71:D72"/>
    <mergeCell ref="C71:C72"/>
    <mergeCell ref="I13:I14"/>
    <mergeCell ref="I32:I33"/>
    <mergeCell ref="H32:H33"/>
    <mergeCell ref="G13:G14"/>
    <mergeCell ref="G32:G33"/>
    <mergeCell ref="D32:D33"/>
    <mergeCell ref="A15:A30"/>
    <mergeCell ref="C32:C33"/>
    <mergeCell ref="B62:B64"/>
    <mergeCell ref="B32:B33"/>
    <mergeCell ref="C16:C18"/>
    <mergeCell ref="B56:B58"/>
    <mergeCell ref="A73:A74"/>
    <mergeCell ref="B59:B61"/>
    <mergeCell ref="B40:B42"/>
    <mergeCell ref="B37:B39"/>
    <mergeCell ref="D73:D76"/>
    <mergeCell ref="A71:A72"/>
    <mergeCell ref="B71:B72"/>
    <mergeCell ref="A34:A42"/>
    <mergeCell ref="A43:A46"/>
    <mergeCell ref="B34:B36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48" r:id="rId2"/>
  <headerFooter>
    <oddFooter>&amp;CСтраница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view="pageBreakPreview" zoomScaleNormal="90" zoomScaleSheetLayoutView="100" workbookViewId="0" topLeftCell="A1">
      <selection activeCell="D12" sqref="D12:E12"/>
    </sheetView>
  </sheetViews>
  <sheetFormatPr defaultColWidth="9.140625" defaultRowHeight="12.75"/>
  <cols>
    <col min="1" max="1" width="42.57421875" style="23" customWidth="1"/>
    <col min="2" max="2" width="13.57421875" style="23" customWidth="1"/>
    <col min="3" max="3" width="21.57421875" style="23" customWidth="1"/>
    <col min="4" max="4" width="45.57421875" style="23" customWidth="1"/>
    <col min="5" max="5" width="28.140625" style="23" customWidth="1"/>
    <col min="6" max="6" width="18.140625" style="23" hidden="1" customWidth="1"/>
    <col min="7" max="7" width="16.421875" style="23" hidden="1" customWidth="1"/>
    <col min="8" max="8" width="12.140625" style="23" hidden="1" customWidth="1"/>
    <col min="9" max="9" width="16.7109375" style="23" hidden="1" customWidth="1"/>
    <col min="10" max="10" width="13.57421875" style="0" hidden="1" customWidth="1"/>
    <col min="11" max="11" width="9.140625" style="0" customWidth="1"/>
  </cols>
  <sheetData>
    <row r="1" spans="1:12" ht="15.75">
      <c r="A1" s="40"/>
      <c r="B1" s="40"/>
      <c r="C1" s="28"/>
      <c r="D1" s="793"/>
      <c r="E1" s="793"/>
      <c r="F1" s="27"/>
      <c r="G1" s="176"/>
      <c r="H1" s="176"/>
      <c r="I1" s="176"/>
      <c r="J1" s="176"/>
      <c r="K1" s="176"/>
      <c r="L1" s="176"/>
    </row>
    <row r="2" spans="1:12" ht="15.75">
      <c r="A2" s="40"/>
      <c r="B2" s="28"/>
      <c r="C2" s="28"/>
      <c r="D2" s="793"/>
      <c r="E2" s="793"/>
      <c r="F2" s="27"/>
      <c r="G2" s="176"/>
      <c r="H2" s="176"/>
      <c r="I2" s="176"/>
      <c r="J2" s="176"/>
      <c r="K2" s="176"/>
      <c r="L2" s="176"/>
    </row>
    <row r="3" spans="1:12" ht="15.75">
      <c r="A3" s="40"/>
      <c r="B3" s="28"/>
      <c r="C3" s="28"/>
      <c r="D3" s="793"/>
      <c r="E3" s="793"/>
      <c r="F3" s="27"/>
      <c r="G3" s="176"/>
      <c r="H3" s="176"/>
      <c r="I3" s="176"/>
      <c r="J3" s="176"/>
      <c r="K3" s="176"/>
      <c r="L3" s="176"/>
    </row>
    <row r="4" spans="1:12" ht="15.75">
      <c r="A4" s="40"/>
      <c r="B4" s="28"/>
      <c r="C4" s="28"/>
      <c r="D4" s="27"/>
      <c r="E4" s="27"/>
      <c r="F4" s="27"/>
      <c r="G4" s="27"/>
      <c r="H4" s="27"/>
      <c r="I4" s="176"/>
      <c r="J4" s="176"/>
      <c r="K4" s="176"/>
      <c r="L4" s="176"/>
    </row>
    <row r="5" spans="1:12" ht="15.75">
      <c r="A5" s="40"/>
      <c r="B5" s="28"/>
      <c r="C5" s="28"/>
      <c r="D5" s="27"/>
      <c r="E5" s="27"/>
      <c r="F5" s="27"/>
      <c r="G5" s="27"/>
      <c r="H5" s="27"/>
      <c r="I5" s="176"/>
      <c r="J5" s="176"/>
      <c r="K5" s="176"/>
      <c r="L5" s="176"/>
    </row>
    <row r="6" spans="1:12" ht="15.75">
      <c r="A6" s="41"/>
      <c r="B6" s="28"/>
      <c r="C6" s="28"/>
      <c r="D6" s="793"/>
      <c r="E6" s="793"/>
      <c r="F6" s="27"/>
      <c r="G6" s="176"/>
      <c r="H6" s="176"/>
      <c r="I6" s="176"/>
      <c r="J6" s="176"/>
      <c r="K6" s="176"/>
      <c r="L6" s="176"/>
    </row>
    <row r="7" spans="1:12" ht="15.75">
      <c r="A7" s="41"/>
      <c r="B7" s="28"/>
      <c r="C7" s="28"/>
      <c r="D7" s="27"/>
      <c r="E7" s="27"/>
      <c r="F7" s="27"/>
      <c r="G7" s="27"/>
      <c r="H7" s="27"/>
      <c r="I7" s="176"/>
      <c r="J7" s="176"/>
      <c r="K7" s="176"/>
      <c r="L7" s="176"/>
    </row>
    <row r="8" spans="1:12" ht="15.75">
      <c r="A8" s="41"/>
      <c r="B8" s="28"/>
      <c r="C8" s="28"/>
      <c r="D8" s="27"/>
      <c r="E8" s="27"/>
      <c r="F8" s="27"/>
      <c r="G8" s="27"/>
      <c r="H8" s="27"/>
      <c r="I8" s="176"/>
      <c r="J8" s="176"/>
      <c r="K8" s="176"/>
      <c r="L8" s="176"/>
    </row>
    <row r="9" spans="1:12" ht="19.5" customHeight="1">
      <c r="A9" s="49"/>
      <c r="B9" s="49"/>
      <c r="C9" s="49"/>
      <c r="D9" s="49"/>
      <c r="E9" s="49"/>
      <c r="F9" s="49"/>
      <c r="G9" s="49"/>
      <c r="H9" s="49"/>
      <c r="I9" s="49"/>
      <c r="J9" s="176"/>
      <c r="K9" s="176"/>
      <c r="L9" s="176"/>
    </row>
    <row r="10" spans="3:9" ht="0.75" customHeight="1">
      <c r="C10" s="794"/>
      <c r="D10" s="794"/>
      <c r="E10" s="121"/>
      <c r="F10" s="121"/>
      <c r="G10"/>
      <c r="H10"/>
      <c r="I10"/>
    </row>
    <row r="11" spans="3:9" ht="0.75" customHeight="1">
      <c r="C11" s="575"/>
      <c r="D11" s="575"/>
      <c r="E11" s="121"/>
      <c r="F11" s="121"/>
      <c r="G11"/>
      <c r="H11"/>
      <c r="I11"/>
    </row>
    <row r="12" spans="1:10" s="176" customFormat="1" ht="23.25" customHeight="1" thickBot="1">
      <c r="A12" s="633" t="s">
        <v>32</v>
      </c>
      <c r="B12" s="634"/>
      <c r="C12" s="49"/>
      <c r="D12" s="819" t="str">
        <f>'Шпон дуб_шпон укр_пиленный шпон'!D12:E12</f>
        <v>Прайс лист от  21/04/2020</v>
      </c>
      <c r="E12" s="819"/>
      <c r="F12" s="635"/>
      <c r="G12" s="816"/>
      <c r="H12" s="816"/>
      <c r="I12" s="636" t="s">
        <v>218</v>
      </c>
      <c r="J12" s="637">
        <v>2.8</v>
      </c>
    </row>
    <row r="13" spans="1:10" ht="12.75" customHeight="1">
      <c r="A13" s="786" t="s">
        <v>0</v>
      </c>
      <c r="B13" s="788" t="s">
        <v>1</v>
      </c>
      <c r="C13" s="783" t="s">
        <v>2</v>
      </c>
      <c r="D13" s="783" t="s">
        <v>3</v>
      </c>
      <c r="E13" s="775" t="s">
        <v>222</v>
      </c>
      <c r="F13" s="341"/>
      <c r="G13" s="817" t="s">
        <v>289</v>
      </c>
      <c r="H13" s="768" t="s">
        <v>312</v>
      </c>
      <c r="I13" s="739" t="s">
        <v>224</v>
      </c>
      <c r="J13" s="15"/>
    </row>
    <row r="14" spans="1:10" ht="32.25" customHeight="1" thickBot="1">
      <c r="A14" s="787"/>
      <c r="B14" s="789"/>
      <c r="C14" s="784"/>
      <c r="D14" s="784"/>
      <c r="E14" s="776"/>
      <c r="F14" s="341"/>
      <c r="G14" s="818"/>
      <c r="H14" s="742"/>
      <c r="I14" s="738"/>
      <c r="J14" s="15"/>
    </row>
    <row r="15" spans="1:9" ht="19.5" thickBot="1">
      <c r="A15" s="773" t="s">
        <v>8</v>
      </c>
      <c r="B15" s="771">
        <v>0.6</v>
      </c>
      <c r="C15" s="777" t="s">
        <v>5</v>
      </c>
      <c r="D15" s="85" t="s">
        <v>6</v>
      </c>
      <c r="E15" s="399">
        <f>ROUND(G15*1.2,2)</f>
        <v>5</v>
      </c>
      <c r="F15" s="341"/>
      <c r="G15" s="409">
        <f>ROUND($H15*$J$12,2)</f>
        <v>4.17</v>
      </c>
      <c r="H15" s="444">
        <f>ROUND(I15/1.2,2)</f>
        <v>1.49</v>
      </c>
      <c r="I15" s="312">
        <v>1.79</v>
      </c>
    </row>
    <row r="16" spans="1:9" ht="19.5" thickBot="1">
      <c r="A16" s="774"/>
      <c r="B16" s="772"/>
      <c r="C16" s="778"/>
      <c r="D16" s="159" t="s">
        <v>12</v>
      </c>
      <c r="E16" s="399">
        <f aca="true" t="shared" si="0" ref="E16:E40">ROUND(G16*1.2,2)</f>
        <v>3.06</v>
      </c>
      <c r="F16" s="341"/>
      <c r="G16" s="445">
        <f>ROUND($H16*$J$12,2)</f>
        <v>2.55</v>
      </c>
      <c r="H16" s="446">
        <f aca="true" t="shared" si="1" ref="H16:H40">ROUND(I16/1.2,2)</f>
        <v>0.91</v>
      </c>
      <c r="I16" s="309">
        <v>1.09</v>
      </c>
    </row>
    <row r="17" spans="1:9" ht="19.5" thickBot="1">
      <c r="A17" s="773" t="s">
        <v>9</v>
      </c>
      <c r="B17" s="771">
        <v>0.6</v>
      </c>
      <c r="C17" s="85" t="s">
        <v>5</v>
      </c>
      <c r="D17" s="85" t="s">
        <v>6</v>
      </c>
      <c r="E17" s="399">
        <f t="shared" si="0"/>
        <v>5.58</v>
      </c>
      <c r="F17" s="341"/>
      <c r="G17" s="409">
        <f>ROUND($H17*$J$12,2)</f>
        <v>4.65</v>
      </c>
      <c r="H17" s="444">
        <f t="shared" si="1"/>
        <v>1.66</v>
      </c>
      <c r="I17" s="312">
        <v>1.99</v>
      </c>
    </row>
    <row r="18" spans="1:9" ht="19.5" thickBot="1">
      <c r="A18" s="774"/>
      <c r="B18" s="772"/>
      <c r="C18" s="159" t="s">
        <v>132</v>
      </c>
      <c r="D18" s="159" t="s">
        <v>12</v>
      </c>
      <c r="E18" s="399">
        <f t="shared" si="0"/>
        <v>3.9</v>
      </c>
      <c r="F18" s="341"/>
      <c r="G18" s="445">
        <f aca="true" t="shared" si="2" ref="G18:G40">ROUND($H18*$J$12,2)</f>
        <v>3.25</v>
      </c>
      <c r="H18" s="446">
        <f t="shared" si="1"/>
        <v>1.16</v>
      </c>
      <c r="I18" s="309">
        <v>1.39</v>
      </c>
    </row>
    <row r="19" spans="1:9" ht="19.5" thickBot="1">
      <c r="A19" s="773" t="s">
        <v>77</v>
      </c>
      <c r="B19" s="771">
        <v>0.6</v>
      </c>
      <c r="C19" s="85" t="s">
        <v>5</v>
      </c>
      <c r="D19" s="85" t="s">
        <v>6</v>
      </c>
      <c r="E19" s="399">
        <f t="shared" si="0"/>
        <v>17.6</v>
      </c>
      <c r="F19" s="341"/>
      <c r="G19" s="409">
        <f t="shared" si="2"/>
        <v>14.67</v>
      </c>
      <c r="H19" s="444">
        <f t="shared" si="1"/>
        <v>5.24</v>
      </c>
      <c r="I19" s="312">
        <v>6.29</v>
      </c>
    </row>
    <row r="20" spans="1:9" ht="19.5" thickBot="1">
      <c r="A20" s="774"/>
      <c r="B20" s="772"/>
      <c r="C20" s="159" t="s">
        <v>7</v>
      </c>
      <c r="D20" s="159" t="s">
        <v>6</v>
      </c>
      <c r="E20" s="399">
        <f t="shared" si="0"/>
        <v>8.36</v>
      </c>
      <c r="F20" s="341"/>
      <c r="G20" s="445">
        <f t="shared" si="2"/>
        <v>6.97</v>
      </c>
      <c r="H20" s="446">
        <f t="shared" si="1"/>
        <v>2.49</v>
      </c>
      <c r="I20" s="309">
        <v>2.99</v>
      </c>
    </row>
    <row r="21" spans="1:9" ht="21" thickBot="1">
      <c r="A21" s="315" t="s">
        <v>10</v>
      </c>
      <c r="B21" s="316">
        <v>0.6</v>
      </c>
      <c r="C21" s="163" t="s">
        <v>5</v>
      </c>
      <c r="D21" s="163" t="s">
        <v>6</v>
      </c>
      <c r="E21" s="399">
        <f t="shared" si="0"/>
        <v>5.84</v>
      </c>
      <c r="F21" s="341"/>
      <c r="G21" s="447">
        <f t="shared" si="2"/>
        <v>4.87</v>
      </c>
      <c r="H21" s="448">
        <f t="shared" si="1"/>
        <v>1.74</v>
      </c>
      <c r="I21" s="314">
        <v>2.09</v>
      </c>
    </row>
    <row r="22" spans="1:9" ht="19.5" thickBot="1">
      <c r="A22" s="773" t="s">
        <v>11</v>
      </c>
      <c r="B22" s="771">
        <v>0.6</v>
      </c>
      <c r="C22" s="777" t="s">
        <v>5</v>
      </c>
      <c r="D22" s="85" t="s">
        <v>6</v>
      </c>
      <c r="E22" s="399">
        <f t="shared" si="0"/>
        <v>5.84</v>
      </c>
      <c r="F22" s="341"/>
      <c r="G22" s="409">
        <f t="shared" si="2"/>
        <v>4.87</v>
      </c>
      <c r="H22" s="444">
        <f t="shared" si="1"/>
        <v>1.74</v>
      </c>
      <c r="I22" s="312">
        <v>2.09</v>
      </c>
    </row>
    <row r="23" spans="1:9" ht="19.5" thickBot="1">
      <c r="A23" s="774"/>
      <c r="B23" s="772"/>
      <c r="C23" s="778"/>
      <c r="D23" s="159" t="s">
        <v>12</v>
      </c>
      <c r="E23" s="399">
        <f t="shared" si="0"/>
        <v>3.62</v>
      </c>
      <c r="F23" s="341"/>
      <c r="G23" s="445">
        <f t="shared" si="2"/>
        <v>3.02</v>
      </c>
      <c r="H23" s="446">
        <f t="shared" si="1"/>
        <v>1.08</v>
      </c>
      <c r="I23" s="309">
        <v>1.29</v>
      </c>
    </row>
    <row r="24" spans="1:9" ht="19.5" thickBot="1">
      <c r="A24" s="773" t="s">
        <v>237</v>
      </c>
      <c r="B24" s="771">
        <v>0.6</v>
      </c>
      <c r="C24" s="85" t="s">
        <v>42</v>
      </c>
      <c r="D24" s="85" t="s">
        <v>4</v>
      </c>
      <c r="E24" s="399">
        <f t="shared" si="0"/>
        <v>19.28</v>
      </c>
      <c r="F24" s="341"/>
      <c r="G24" s="409">
        <f t="shared" si="2"/>
        <v>16.07</v>
      </c>
      <c r="H24" s="444">
        <f t="shared" si="1"/>
        <v>5.74</v>
      </c>
      <c r="I24" s="312">
        <v>6.89</v>
      </c>
    </row>
    <row r="25" spans="1:9" ht="19.5" thickBot="1">
      <c r="A25" s="785"/>
      <c r="B25" s="797"/>
      <c r="C25" s="779" t="s">
        <v>5</v>
      </c>
      <c r="D25" s="75" t="s">
        <v>6</v>
      </c>
      <c r="E25" s="399">
        <f t="shared" si="0"/>
        <v>17.6</v>
      </c>
      <c r="F25" s="341"/>
      <c r="G25" s="321">
        <f t="shared" si="2"/>
        <v>14.67</v>
      </c>
      <c r="H25" s="412">
        <f t="shared" si="1"/>
        <v>5.24</v>
      </c>
      <c r="I25" s="313">
        <v>6.29</v>
      </c>
    </row>
    <row r="26" spans="1:9" ht="19.5" thickBot="1">
      <c r="A26" s="785"/>
      <c r="B26" s="797"/>
      <c r="C26" s="780"/>
      <c r="D26" s="75" t="s">
        <v>125</v>
      </c>
      <c r="E26" s="399">
        <f t="shared" si="0"/>
        <v>10.62</v>
      </c>
      <c r="F26" s="341"/>
      <c r="G26" s="321">
        <f t="shared" si="2"/>
        <v>8.85</v>
      </c>
      <c r="H26" s="412">
        <f t="shared" si="1"/>
        <v>3.16</v>
      </c>
      <c r="I26" s="313">
        <v>3.79</v>
      </c>
    </row>
    <row r="27" spans="1:9" ht="19.5" thickBot="1">
      <c r="A27" s="774"/>
      <c r="B27" s="772"/>
      <c r="C27" s="158" t="s">
        <v>7</v>
      </c>
      <c r="D27" s="159" t="s">
        <v>6</v>
      </c>
      <c r="E27" s="399">
        <f t="shared" si="0"/>
        <v>13.98</v>
      </c>
      <c r="F27" s="341"/>
      <c r="G27" s="445">
        <f t="shared" si="2"/>
        <v>11.65</v>
      </c>
      <c r="H27" s="446">
        <f t="shared" si="1"/>
        <v>4.16</v>
      </c>
      <c r="I27" s="309">
        <v>4.99</v>
      </c>
    </row>
    <row r="28" spans="1:9" ht="19.5" thickBot="1">
      <c r="A28" s="773" t="s">
        <v>146</v>
      </c>
      <c r="B28" s="790">
        <v>0.6</v>
      </c>
      <c r="C28" s="164" t="s">
        <v>42</v>
      </c>
      <c r="D28" s="165" t="s">
        <v>6</v>
      </c>
      <c r="E28" s="399">
        <f t="shared" si="0"/>
        <v>41.96</v>
      </c>
      <c r="F28" s="341"/>
      <c r="G28" s="409">
        <f t="shared" si="2"/>
        <v>34.97</v>
      </c>
      <c r="H28" s="444">
        <f t="shared" si="1"/>
        <v>12.49</v>
      </c>
      <c r="I28" s="312">
        <v>14.99</v>
      </c>
    </row>
    <row r="29" spans="1:9" ht="19.5" thickBot="1">
      <c r="A29" s="785"/>
      <c r="B29" s="791"/>
      <c r="C29" s="781" t="s">
        <v>5</v>
      </c>
      <c r="D29" s="84" t="s">
        <v>6</v>
      </c>
      <c r="E29" s="399">
        <f t="shared" si="0"/>
        <v>19.58</v>
      </c>
      <c r="F29" s="341"/>
      <c r="G29" s="321">
        <f t="shared" si="2"/>
        <v>16.32</v>
      </c>
      <c r="H29" s="412">
        <f t="shared" si="1"/>
        <v>5.83</v>
      </c>
      <c r="I29" s="313">
        <v>6.99</v>
      </c>
    </row>
    <row r="30" spans="1:9" ht="19.5" thickBot="1">
      <c r="A30" s="774"/>
      <c r="B30" s="792"/>
      <c r="C30" s="782"/>
      <c r="D30" s="166" t="s">
        <v>147</v>
      </c>
      <c r="E30" s="399">
        <f t="shared" si="0"/>
        <v>13.98</v>
      </c>
      <c r="F30" s="341"/>
      <c r="G30" s="445">
        <f t="shared" si="2"/>
        <v>11.65</v>
      </c>
      <c r="H30" s="446">
        <f t="shared" si="1"/>
        <v>4.16</v>
      </c>
      <c r="I30" s="309">
        <v>4.99</v>
      </c>
    </row>
    <row r="31" spans="1:9" ht="19.5" thickBot="1">
      <c r="A31" s="773" t="s">
        <v>33</v>
      </c>
      <c r="B31" s="771">
        <v>0.6</v>
      </c>
      <c r="C31" s="777" t="s">
        <v>5</v>
      </c>
      <c r="D31" s="85" t="s">
        <v>6</v>
      </c>
      <c r="E31" s="399">
        <f t="shared" si="0"/>
        <v>6.98</v>
      </c>
      <c r="F31" s="341"/>
      <c r="G31" s="409">
        <f t="shared" si="2"/>
        <v>5.82</v>
      </c>
      <c r="H31" s="444">
        <f t="shared" si="1"/>
        <v>2.08</v>
      </c>
      <c r="I31" s="312">
        <v>2.49</v>
      </c>
    </row>
    <row r="32" spans="1:9" ht="19.5" thickBot="1">
      <c r="A32" s="774"/>
      <c r="B32" s="772"/>
      <c r="C32" s="778"/>
      <c r="D32" s="159" t="s">
        <v>12</v>
      </c>
      <c r="E32" s="399">
        <f t="shared" si="0"/>
        <v>3.06</v>
      </c>
      <c r="F32" s="341"/>
      <c r="G32" s="445">
        <f t="shared" si="2"/>
        <v>2.55</v>
      </c>
      <c r="H32" s="446">
        <f t="shared" si="1"/>
        <v>0.91</v>
      </c>
      <c r="I32" s="309">
        <v>1.09</v>
      </c>
    </row>
    <row r="33" spans="1:9" ht="19.5" thickBot="1">
      <c r="A33" s="773" t="s">
        <v>238</v>
      </c>
      <c r="B33" s="771">
        <v>0.6</v>
      </c>
      <c r="C33" s="162" t="s">
        <v>5</v>
      </c>
      <c r="D33" s="85" t="s">
        <v>6</v>
      </c>
      <c r="E33" s="399">
        <f t="shared" si="0"/>
        <v>8.1</v>
      </c>
      <c r="F33" s="341"/>
      <c r="G33" s="321">
        <f t="shared" si="2"/>
        <v>6.75</v>
      </c>
      <c r="H33" s="412">
        <f t="shared" si="1"/>
        <v>2.41</v>
      </c>
      <c r="I33" s="322">
        <v>2.89</v>
      </c>
    </row>
    <row r="34" spans="1:9" ht="19.5" thickBot="1">
      <c r="A34" s="774"/>
      <c r="B34" s="772"/>
      <c r="C34" s="159" t="s">
        <v>7</v>
      </c>
      <c r="D34" s="159" t="s">
        <v>6</v>
      </c>
      <c r="E34" s="399">
        <f t="shared" si="0"/>
        <v>5</v>
      </c>
      <c r="F34" s="341"/>
      <c r="G34" s="449">
        <f t="shared" si="2"/>
        <v>4.17</v>
      </c>
      <c r="H34" s="450">
        <f t="shared" si="1"/>
        <v>1.49</v>
      </c>
      <c r="I34" s="451">
        <v>1.79</v>
      </c>
    </row>
    <row r="35" spans="1:9" ht="19.5" thickBot="1">
      <c r="A35" s="773" t="s">
        <v>239</v>
      </c>
      <c r="B35" s="771">
        <v>0.6</v>
      </c>
      <c r="C35" s="777" t="s">
        <v>5</v>
      </c>
      <c r="D35" s="85" t="s">
        <v>6</v>
      </c>
      <c r="E35" s="399">
        <f t="shared" si="0"/>
        <v>17.6</v>
      </c>
      <c r="F35" s="341"/>
      <c r="G35" s="409">
        <f t="shared" si="2"/>
        <v>14.67</v>
      </c>
      <c r="H35" s="444">
        <f t="shared" si="1"/>
        <v>5.24</v>
      </c>
      <c r="I35" s="312">
        <v>6.29</v>
      </c>
    </row>
    <row r="36" spans="1:9" ht="19.5" thickBot="1">
      <c r="A36" s="774"/>
      <c r="B36" s="772"/>
      <c r="C36" s="778"/>
      <c r="D36" s="159" t="s">
        <v>13</v>
      </c>
      <c r="E36" s="399">
        <f t="shared" si="0"/>
        <v>8.66</v>
      </c>
      <c r="F36" s="341"/>
      <c r="G36" s="445">
        <f t="shared" si="2"/>
        <v>7.22</v>
      </c>
      <c r="H36" s="446">
        <f t="shared" si="1"/>
        <v>2.58</v>
      </c>
      <c r="I36" s="309">
        <v>3.09</v>
      </c>
    </row>
    <row r="37" spans="1:9" ht="21" thickBot="1">
      <c r="A37" s="315" t="s">
        <v>145</v>
      </c>
      <c r="B37" s="316">
        <v>0.6</v>
      </c>
      <c r="C37" s="163" t="s">
        <v>5</v>
      </c>
      <c r="D37" s="163" t="s">
        <v>6</v>
      </c>
      <c r="E37" s="399">
        <f t="shared" si="0"/>
        <v>6.42</v>
      </c>
      <c r="F37" s="341"/>
      <c r="G37" s="447">
        <f t="shared" si="2"/>
        <v>5.35</v>
      </c>
      <c r="H37" s="448">
        <f t="shared" si="1"/>
        <v>1.91</v>
      </c>
      <c r="I37" s="314">
        <v>2.29</v>
      </c>
    </row>
    <row r="38" spans="1:9" ht="19.5" thickBot="1">
      <c r="A38" s="773" t="s">
        <v>240</v>
      </c>
      <c r="B38" s="771">
        <v>0.6</v>
      </c>
      <c r="C38" s="85" t="s">
        <v>42</v>
      </c>
      <c r="D38" s="85" t="s">
        <v>4</v>
      </c>
      <c r="E38" s="399">
        <f t="shared" si="0"/>
        <v>8.36</v>
      </c>
      <c r="F38" s="341"/>
      <c r="G38" s="409">
        <f t="shared" si="2"/>
        <v>6.97</v>
      </c>
      <c r="H38" s="444">
        <f t="shared" si="1"/>
        <v>2.49</v>
      </c>
      <c r="I38" s="312">
        <v>2.99</v>
      </c>
    </row>
    <row r="39" spans="1:9" ht="19.5" thickBot="1">
      <c r="A39" s="785"/>
      <c r="B39" s="797"/>
      <c r="C39" s="75" t="s">
        <v>5</v>
      </c>
      <c r="D39" s="75" t="s">
        <v>4</v>
      </c>
      <c r="E39" s="399">
        <f t="shared" si="0"/>
        <v>6.68</v>
      </c>
      <c r="F39" s="341"/>
      <c r="G39" s="321">
        <f t="shared" si="2"/>
        <v>5.57</v>
      </c>
      <c r="H39" s="412">
        <f t="shared" si="1"/>
        <v>1.99</v>
      </c>
      <c r="I39" s="313">
        <v>2.39</v>
      </c>
    </row>
    <row r="40" spans="1:9" ht="19.5" thickBot="1">
      <c r="A40" s="774"/>
      <c r="B40" s="772"/>
      <c r="C40" s="159" t="s">
        <v>7</v>
      </c>
      <c r="D40" s="159" t="s">
        <v>6</v>
      </c>
      <c r="E40" s="587">
        <f t="shared" si="0"/>
        <v>4.16</v>
      </c>
      <c r="F40" s="341"/>
      <c r="G40" s="445">
        <f t="shared" si="2"/>
        <v>3.47</v>
      </c>
      <c r="H40" s="446">
        <f t="shared" si="1"/>
        <v>1.24</v>
      </c>
      <c r="I40" s="309">
        <v>1.49</v>
      </c>
    </row>
    <row r="41" spans="1:9" ht="2.25" customHeight="1">
      <c r="A41" s="63"/>
      <c r="B41" s="63"/>
      <c r="C41" s="63"/>
      <c r="D41" s="63"/>
      <c r="E41" s="63"/>
      <c r="F41" s="63"/>
      <c r="G41" s="63"/>
      <c r="H41" s="63"/>
      <c r="I41" s="156"/>
    </row>
    <row r="42" spans="1:9" ht="24" thickBot="1">
      <c r="A42" s="804" t="s">
        <v>40</v>
      </c>
      <c r="B42" s="804"/>
      <c r="C42" s="804"/>
      <c r="D42" s="804"/>
      <c r="E42" s="804"/>
      <c r="F42" s="342"/>
      <c r="G42" s="117"/>
      <c r="H42" s="117"/>
      <c r="I42" s="157"/>
    </row>
    <row r="43" spans="1:9" ht="12.75" customHeight="1">
      <c r="A43" s="805" t="s">
        <v>0</v>
      </c>
      <c r="B43" s="806"/>
      <c r="C43" s="807"/>
      <c r="D43" s="795" t="s">
        <v>1</v>
      </c>
      <c r="E43" s="775" t="s">
        <v>226</v>
      </c>
      <c r="F43" s="342"/>
      <c r="G43" s="811" t="s">
        <v>219</v>
      </c>
      <c r="H43" s="741" t="s">
        <v>312</v>
      </c>
      <c r="I43" s="739" t="s">
        <v>224</v>
      </c>
    </row>
    <row r="44" spans="1:9" ht="31.5" customHeight="1" thickBot="1">
      <c r="A44" s="808"/>
      <c r="B44" s="809"/>
      <c r="C44" s="810"/>
      <c r="D44" s="796"/>
      <c r="E44" s="776"/>
      <c r="F44" s="342"/>
      <c r="G44" s="812"/>
      <c r="H44" s="742"/>
      <c r="I44" s="738"/>
    </row>
    <row r="45" spans="1:9" ht="21" thickBot="1">
      <c r="A45" s="801" t="s">
        <v>227</v>
      </c>
      <c r="B45" s="802"/>
      <c r="C45" s="803"/>
      <c r="D45" s="167">
        <v>0.6</v>
      </c>
      <c r="E45" s="399">
        <f aca="true" t="shared" si="3" ref="E45:E59">ROUND(G45*1.2,2)</f>
        <v>53.18</v>
      </c>
      <c r="F45" s="342"/>
      <c r="G45" s="321">
        <f aca="true" t="shared" si="4" ref="G45:G59">ROUND($H45*$J$12,2)</f>
        <v>44.32</v>
      </c>
      <c r="H45" s="412">
        <f aca="true" t="shared" si="5" ref="H45:H59">ROUND(I45/1.2,2)</f>
        <v>15.83</v>
      </c>
      <c r="I45" s="452">
        <v>19</v>
      </c>
    </row>
    <row r="46" spans="1:9" ht="21" thickBot="1">
      <c r="A46" s="798" t="s">
        <v>75</v>
      </c>
      <c r="B46" s="799"/>
      <c r="C46" s="800"/>
      <c r="D46" s="160">
        <v>0.6</v>
      </c>
      <c r="E46" s="399">
        <f t="shared" si="3"/>
        <v>137.18</v>
      </c>
      <c r="F46" s="342"/>
      <c r="G46" s="321">
        <f t="shared" si="4"/>
        <v>114.32</v>
      </c>
      <c r="H46" s="412">
        <f t="shared" si="5"/>
        <v>40.83</v>
      </c>
      <c r="I46" s="310">
        <v>49</v>
      </c>
    </row>
    <row r="47" spans="1:9" ht="21" thickBot="1">
      <c r="A47" s="798" t="s">
        <v>76</v>
      </c>
      <c r="B47" s="799"/>
      <c r="C47" s="800"/>
      <c r="D47" s="160">
        <v>0.6</v>
      </c>
      <c r="E47" s="399">
        <f t="shared" si="3"/>
        <v>27.98</v>
      </c>
      <c r="F47" s="342"/>
      <c r="G47" s="321">
        <f t="shared" si="4"/>
        <v>23.32</v>
      </c>
      <c r="H47" s="412">
        <f t="shared" si="5"/>
        <v>8.33</v>
      </c>
      <c r="I47" s="310">
        <v>10</v>
      </c>
    </row>
    <row r="48" spans="1:9" ht="21" thickBot="1">
      <c r="A48" s="798" t="s">
        <v>228</v>
      </c>
      <c r="B48" s="799"/>
      <c r="C48" s="800"/>
      <c r="D48" s="160">
        <v>0.6</v>
      </c>
      <c r="E48" s="399">
        <f t="shared" si="3"/>
        <v>53.18</v>
      </c>
      <c r="F48" s="342"/>
      <c r="G48" s="321">
        <f t="shared" si="4"/>
        <v>44.32</v>
      </c>
      <c r="H48" s="412">
        <f t="shared" si="5"/>
        <v>15.83</v>
      </c>
      <c r="I48" s="310">
        <v>19</v>
      </c>
    </row>
    <row r="49" spans="1:9" ht="21" thickBot="1">
      <c r="A49" s="798" t="s">
        <v>229</v>
      </c>
      <c r="B49" s="799"/>
      <c r="C49" s="800"/>
      <c r="D49" s="160">
        <v>0.6</v>
      </c>
      <c r="E49" s="399">
        <f t="shared" si="3"/>
        <v>53.18</v>
      </c>
      <c r="F49" s="342"/>
      <c r="G49" s="321">
        <f t="shared" si="4"/>
        <v>44.32</v>
      </c>
      <c r="H49" s="412">
        <f t="shared" si="5"/>
        <v>15.83</v>
      </c>
      <c r="I49" s="310">
        <v>19</v>
      </c>
    </row>
    <row r="50" spans="1:9" ht="21" thickBot="1">
      <c r="A50" s="798" t="s">
        <v>230</v>
      </c>
      <c r="B50" s="799"/>
      <c r="C50" s="800"/>
      <c r="D50" s="160">
        <v>0.6</v>
      </c>
      <c r="E50" s="399">
        <f t="shared" si="3"/>
        <v>137.18</v>
      </c>
      <c r="F50" s="342"/>
      <c r="G50" s="321">
        <f t="shared" si="4"/>
        <v>114.32</v>
      </c>
      <c r="H50" s="412">
        <f t="shared" si="5"/>
        <v>40.83</v>
      </c>
      <c r="I50" s="310">
        <v>49</v>
      </c>
    </row>
    <row r="51" spans="1:9" ht="21" thickBot="1">
      <c r="A51" s="798" t="s">
        <v>34</v>
      </c>
      <c r="B51" s="799"/>
      <c r="C51" s="800"/>
      <c r="D51" s="160">
        <v>0.6</v>
      </c>
      <c r="E51" s="399">
        <f t="shared" si="3"/>
        <v>27.98</v>
      </c>
      <c r="F51" s="342"/>
      <c r="G51" s="321">
        <f t="shared" si="4"/>
        <v>23.32</v>
      </c>
      <c r="H51" s="412">
        <f t="shared" si="5"/>
        <v>8.33</v>
      </c>
      <c r="I51" s="310">
        <v>10</v>
      </c>
    </row>
    <row r="52" spans="1:9" ht="21" thickBot="1">
      <c r="A52" s="798" t="s">
        <v>231</v>
      </c>
      <c r="B52" s="799"/>
      <c r="C52" s="800"/>
      <c r="D52" s="160">
        <v>0.6</v>
      </c>
      <c r="E52" s="399">
        <f t="shared" si="3"/>
        <v>53.18</v>
      </c>
      <c r="F52" s="342"/>
      <c r="G52" s="321">
        <f t="shared" si="4"/>
        <v>44.32</v>
      </c>
      <c r="H52" s="412">
        <f t="shared" si="5"/>
        <v>15.83</v>
      </c>
      <c r="I52" s="310">
        <v>19</v>
      </c>
    </row>
    <row r="53" spans="1:9" ht="21" thickBot="1">
      <c r="A53" s="798" t="s">
        <v>232</v>
      </c>
      <c r="B53" s="799"/>
      <c r="C53" s="800"/>
      <c r="D53" s="160">
        <v>0.6</v>
      </c>
      <c r="E53" s="399">
        <f t="shared" si="3"/>
        <v>53.18</v>
      </c>
      <c r="F53" s="342"/>
      <c r="G53" s="321">
        <f t="shared" si="4"/>
        <v>44.32</v>
      </c>
      <c r="H53" s="412">
        <f t="shared" si="5"/>
        <v>15.83</v>
      </c>
      <c r="I53" s="310">
        <v>19</v>
      </c>
    </row>
    <row r="54" spans="1:9" ht="21" thickBot="1">
      <c r="A54" s="798" t="s">
        <v>233</v>
      </c>
      <c r="B54" s="799"/>
      <c r="C54" s="800"/>
      <c r="D54" s="160">
        <v>0.6</v>
      </c>
      <c r="E54" s="399">
        <f t="shared" si="3"/>
        <v>53.18</v>
      </c>
      <c r="F54" s="342"/>
      <c r="G54" s="321">
        <f t="shared" si="4"/>
        <v>44.32</v>
      </c>
      <c r="H54" s="412">
        <f t="shared" si="5"/>
        <v>15.83</v>
      </c>
      <c r="I54" s="310">
        <v>19</v>
      </c>
    </row>
    <row r="55" spans="1:9" ht="21" thickBot="1">
      <c r="A55" s="798" t="s">
        <v>31</v>
      </c>
      <c r="B55" s="799"/>
      <c r="C55" s="800"/>
      <c r="D55" s="160">
        <v>0.6</v>
      </c>
      <c r="E55" s="399">
        <f t="shared" si="3"/>
        <v>117.6</v>
      </c>
      <c r="F55" s="342"/>
      <c r="G55" s="321">
        <f t="shared" si="4"/>
        <v>98</v>
      </c>
      <c r="H55" s="412">
        <f t="shared" si="5"/>
        <v>35</v>
      </c>
      <c r="I55" s="310">
        <v>42</v>
      </c>
    </row>
    <row r="56" spans="1:9" ht="21" thickBot="1">
      <c r="A56" s="798" t="s">
        <v>14</v>
      </c>
      <c r="B56" s="799"/>
      <c r="C56" s="800"/>
      <c r="D56" s="160">
        <v>0.6</v>
      </c>
      <c r="E56" s="399">
        <f t="shared" si="3"/>
        <v>69.98</v>
      </c>
      <c r="F56" s="342"/>
      <c r="G56" s="321">
        <f t="shared" si="4"/>
        <v>58.32</v>
      </c>
      <c r="H56" s="412">
        <f t="shared" si="5"/>
        <v>20.83</v>
      </c>
      <c r="I56" s="310">
        <v>25</v>
      </c>
    </row>
    <row r="57" spans="1:9" ht="21" thickBot="1">
      <c r="A57" s="798" t="s">
        <v>234</v>
      </c>
      <c r="B57" s="799"/>
      <c r="C57" s="800"/>
      <c r="D57" s="160">
        <v>0.6</v>
      </c>
      <c r="E57" s="399">
        <f t="shared" si="3"/>
        <v>20.96</v>
      </c>
      <c r="F57" s="342"/>
      <c r="G57" s="321">
        <f t="shared" si="4"/>
        <v>17.47</v>
      </c>
      <c r="H57" s="412">
        <f t="shared" si="5"/>
        <v>6.24</v>
      </c>
      <c r="I57" s="310">
        <v>7.49</v>
      </c>
    </row>
    <row r="58" spans="1:9" ht="21" thickBot="1">
      <c r="A58" s="798" t="s">
        <v>235</v>
      </c>
      <c r="B58" s="799"/>
      <c r="C58" s="800"/>
      <c r="D58" s="160">
        <v>0.6</v>
      </c>
      <c r="E58" s="399">
        <f t="shared" si="3"/>
        <v>53.18</v>
      </c>
      <c r="F58" s="342"/>
      <c r="G58" s="321">
        <f t="shared" si="4"/>
        <v>44.32</v>
      </c>
      <c r="H58" s="412">
        <f t="shared" si="5"/>
        <v>15.83</v>
      </c>
      <c r="I58" s="310">
        <v>19</v>
      </c>
    </row>
    <row r="59" spans="1:9" ht="21" thickBot="1">
      <c r="A59" s="813" t="s">
        <v>236</v>
      </c>
      <c r="B59" s="814"/>
      <c r="C59" s="815"/>
      <c r="D59" s="161">
        <v>0.6</v>
      </c>
      <c r="E59" s="587">
        <f t="shared" si="3"/>
        <v>53.18</v>
      </c>
      <c r="F59" s="342"/>
      <c r="G59" s="445">
        <f t="shared" si="4"/>
        <v>44.32</v>
      </c>
      <c r="H59" s="446">
        <f t="shared" si="5"/>
        <v>15.83</v>
      </c>
      <c r="I59" s="311">
        <v>19</v>
      </c>
    </row>
    <row r="60" spans="1:9" ht="18.75" customHeight="1">
      <c r="A60" s="101"/>
      <c r="B60" s="101"/>
      <c r="C60" s="101"/>
      <c r="D60" s="102"/>
      <c r="E60" s="93"/>
      <c r="F60" s="342"/>
      <c r="G60" s="103"/>
      <c r="H60" s="103"/>
      <c r="I60" s="103"/>
    </row>
    <row r="61" spans="1:9" ht="18.75" customHeight="1">
      <c r="A61" s="83" t="s">
        <v>41</v>
      </c>
      <c r="B61" s="72"/>
      <c r="C61" s="72"/>
      <c r="D61" s="55"/>
      <c r="E61" s="93"/>
      <c r="F61" s="342"/>
      <c r="G61" s="93"/>
      <c r="H61" s="93"/>
      <c r="I61" s="93"/>
    </row>
    <row r="62" ht="18.75">
      <c r="A62" s="25"/>
    </row>
    <row r="63" ht="18.75">
      <c r="A63" s="26"/>
    </row>
  </sheetData>
  <sheetProtection password="CC4D" sheet="1"/>
  <mergeCells count="63">
    <mergeCell ref="G12:H12"/>
    <mergeCell ref="I13:I14"/>
    <mergeCell ref="I43:I44"/>
    <mergeCell ref="A47:C47"/>
    <mergeCell ref="A48:C48"/>
    <mergeCell ref="A49:C49"/>
    <mergeCell ref="B24:B27"/>
    <mergeCell ref="C35:C36"/>
    <mergeCell ref="B35:B36"/>
    <mergeCell ref="G13:G14"/>
    <mergeCell ref="G43:G44"/>
    <mergeCell ref="A59:C59"/>
    <mergeCell ref="A57:C57"/>
    <mergeCell ref="A58:C58"/>
    <mergeCell ref="A56:C56"/>
    <mergeCell ref="A50:C50"/>
    <mergeCell ref="A53:C53"/>
    <mergeCell ref="A55:C55"/>
    <mergeCell ref="A54:C54"/>
    <mergeCell ref="A52:C52"/>
    <mergeCell ref="A51:C51"/>
    <mergeCell ref="A45:C45"/>
    <mergeCell ref="A42:E42"/>
    <mergeCell ref="A46:C46"/>
    <mergeCell ref="E43:E44"/>
    <mergeCell ref="A43:C44"/>
    <mergeCell ref="A31:A32"/>
    <mergeCell ref="B31:B32"/>
    <mergeCell ref="A33:A34"/>
    <mergeCell ref="D43:D44"/>
    <mergeCell ref="A35:A36"/>
    <mergeCell ref="B33:B34"/>
    <mergeCell ref="A38:A40"/>
    <mergeCell ref="B38:B40"/>
    <mergeCell ref="C31:C32"/>
    <mergeCell ref="D1:E1"/>
    <mergeCell ref="D2:E2"/>
    <mergeCell ref="D3:E3"/>
    <mergeCell ref="D6:E6"/>
    <mergeCell ref="A15:A16"/>
    <mergeCell ref="C10:D10"/>
    <mergeCell ref="D12:E12"/>
    <mergeCell ref="D13:D14"/>
    <mergeCell ref="A24:A27"/>
    <mergeCell ref="A28:A30"/>
    <mergeCell ref="A17:A18"/>
    <mergeCell ref="A13:A14"/>
    <mergeCell ref="B13:B14"/>
    <mergeCell ref="B28:B30"/>
    <mergeCell ref="B19:B20"/>
    <mergeCell ref="A22:A23"/>
    <mergeCell ref="B15:B16"/>
    <mergeCell ref="B17:B18"/>
    <mergeCell ref="B22:B23"/>
    <mergeCell ref="A19:A20"/>
    <mergeCell ref="E13:E14"/>
    <mergeCell ref="C15:C16"/>
    <mergeCell ref="H13:H14"/>
    <mergeCell ref="H43:H44"/>
    <mergeCell ref="C22:C23"/>
    <mergeCell ref="C25:C26"/>
    <mergeCell ref="C29:C30"/>
    <mergeCell ref="C13:C14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67" r:id="rId2"/>
  <headerFooter>
    <oddFooter>&amp;CСтраница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view="pageBreakPreview" zoomScaleNormal="70" zoomScaleSheetLayoutView="100" zoomScalePageLayoutView="75" workbookViewId="0" topLeftCell="A1">
      <selection activeCell="D10" sqref="D10:E10"/>
    </sheetView>
  </sheetViews>
  <sheetFormatPr defaultColWidth="9.140625" defaultRowHeight="12.75"/>
  <cols>
    <col min="1" max="1" width="44.57421875" style="23" customWidth="1"/>
    <col min="2" max="2" width="17.421875" style="23" customWidth="1"/>
    <col min="3" max="3" width="23.57421875" style="23" customWidth="1"/>
    <col min="4" max="4" width="21.421875" style="23" customWidth="1"/>
    <col min="5" max="5" width="22.57421875" style="23" customWidth="1"/>
    <col min="6" max="6" width="10.00390625" style="23" hidden="1" customWidth="1"/>
    <col min="7" max="7" width="20.00390625" style="23" hidden="1" customWidth="1"/>
    <col min="8" max="8" width="15.421875" style="23" hidden="1" customWidth="1"/>
    <col min="9" max="9" width="17.421875" style="23" hidden="1" customWidth="1"/>
    <col min="10" max="10" width="15.8515625" style="0" hidden="1" customWidth="1"/>
    <col min="11" max="12" width="9.140625" style="0" customWidth="1"/>
    <col min="13" max="13" width="2.8515625" style="0" customWidth="1"/>
    <col min="14" max="15" width="9.140625" style="0" customWidth="1"/>
  </cols>
  <sheetData>
    <row r="1" spans="1:9" ht="24" customHeight="1">
      <c r="A1" s="40"/>
      <c r="B1" s="40"/>
      <c r="C1" s="28"/>
      <c r="D1" s="793"/>
      <c r="E1" s="793"/>
      <c r="F1" s="27"/>
      <c r="G1"/>
      <c r="H1"/>
      <c r="I1"/>
    </row>
    <row r="2" spans="1:9" ht="19.5" customHeight="1">
      <c r="A2" s="40"/>
      <c r="B2" s="28"/>
      <c r="C2" s="28"/>
      <c r="D2" s="793"/>
      <c r="E2" s="793"/>
      <c r="F2" s="27"/>
      <c r="G2"/>
      <c r="H2"/>
      <c r="I2"/>
    </row>
    <row r="3" spans="1:9" ht="17.25" customHeight="1">
      <c r="A3" s="40"/>
      <c r="B3" s="28"/>
      <c r="C3" s="28"/>
      <c r="D3" s="793"/>
      <c r="E3" s="793"/>
      <c r="F3" s="27"/>
      <c r="G3"/>
      <c r="H3"/>
      <c r="I3"/>
    </row>
    <row r="4" spans="1:9" ht="20.25" customHeight="1">
      <c r="A4" s="41"/>
      <c r="B4" s="28"/>
      <c r="C4" s="28"/>
      <c r="D4" s="793"/>
      <c r="E4" s="793"/>
      <c r="F4" s="27"/>
      <c r="G4"/>
      <c r="H4"/>
      <c r="I4"/>
    </row>
    <row r="5" spans="1:9" ht="18" customHeight="1">
      <c r="A5" s="49"/>
      <c r="B5" s="49"/>
      <c r="C5" s="49"/>
      <c r="D5" s="49"/>
      <c r="E5" s="49"/>
      <c r="F5" s="49"/>
      <c r="G5" s="49"/>
      <c r="H5" s="49"/>
      <c r="I5" s="49"/>
    </row>
    <row r="6" ht="12.75"/>
    <row r="7" ht="12.75"/>
    <row r="8" spans="6:9" ht="12.75">
      <c r="F8" s="345"/>
      <c r="G8" s="345"/>
      <c r="H8" s="345"/>
      <c r="I8" s="345"/>
    </row>
    <row r="9" spans="2:9" ht="19.5" thickBot="1">
      <c r="B9" s="119"/>
      <c r="C9" s="120"/>
      <c r="D9" s="125"/>
      <c r="F9" s="345"/>
      <c r="G9" s="345"/>
      <c r="H9" s="345"/>
      <c r="I9" s="345"/>
    </row>
    <row r="10" spans="1:10" ht="21" thickBot="1">
      <c r="A10" s="168" t="s">
        <v>208</v>
      </c>
      <c r="B10" s="19"/>
      <c r="D10" s="819" t="str">
        <f>'Шпон дуб_шпон укр_пиленный шпон'!D12:E12</f>
        <v>Прайс лист от  21/04/2020</v>
      </c>
      <c r="E10" s="819"/>
      <c r="F10" s="345"/>
      <c r="G10" s="834"/>
      <c r="H10" s="835"/>
      <c r="I10" s="344" t="s">
        <v>218</v>
      </c>
      <c r="J10" s="174">
        <f>'Шпон дуб_шпон укр_пиленный шпон'!J12</f>
        <v>2.8</v>
      </c>
    </row>
    <row r="11" spans="1:10" ht="12.75" customHeight="1">
      <c r="A11" s="830" t="s">
        <v>0</v>
      </c>
      <c r="B11" s="827" t="s">
        <v>1</v>
      </c>
      <c r="C11" s="827" t="s">
        <v>62</v>
      </c>
      <c r="D11" s="827" t="s">
        <v>63</v>
      </c>
      <c r="E11" s="756" t="s">
        <v>222</v>
      </c>
      <c r="F11" s="345"/>
      <c r="G11" s="836" t="s">
        <v>288</v>
      </c>
      <c r="H11" s="741" t="s">
        <v>312</v>
      </c>
      <c r="I11" s="739" t="s">
        <v>224</v>
      </c>
      <c r="J11" s="15"/>
    </row>
    <row r="12" spans="1:10" ht="27" customHeight="1" thickBot="1">
      <c r="A12" s="831"/>
      <c r="B12" s="828"/>
      <c r="C12" s="828"/>
      <c r="D12" s="828"/>
      <c r="E12" s="832"/>
      <c r="F12" s="345"/>
      <c r="G12" s="837"/>
      <c r="H12" s="742"/>
      <c r="I12" s="738"/>
      <c r="J12" s="15"/>
    </row>
    <row r="13" spans="1:13" ht="19.5" thickBot="1">
      <c r="A13" s="829" t="s">
        <v>243</v>
      </c>
      <c r="B13" s="825">
        <v>0.5</v>
      </c>
      <c r="C13" s="588" t="s">
        <v>64</v>
      </c>
      <c r="D13" s="588" t="s">
        <v>65</v>
      </c>
      <c r="E13" s="399">
        <f aca="true" t="shared" si="0" ref="E13:E18">ROUND(G13*1.2,2)</f>
        <v>13.98</v>
      </c>
      <c r="F13" s="345"/>
      <c r="G13" s="321">
        <f aca="true" t="shared" si="1" ref="G13:G18">ROUND($H13*$J$10,2)</f>
        <v>11.65</v>
      </c>
      <c r="H13" s="412">
        <f aca="true" t="shared" si="2" ref="H13:H18">ROUND(I13/1.2,2)</f>
        <v>4.16</v>
      </c>
      <c r="I13" s="454">
        <v>4.99</v>
      </c>
      <c r="J13" s="453"/>
      <c r="K13" s="343"/>
      <c r="L13" s="343"/>
      <c r="M13" s="343"/>
    </row>
    <row r="14" spans="1:13" ht="51" customHeight="1" thickBot="1">
      <c r="A14" s="824"/>
      <c r="B14" s="826"/>
      <c r="C14" s="89" t="s">
        <v>66</v>
      </c>
      <c r="D14" s="89" t="s">
        <v>65</v>
      </c>
      <c r="E14" s="399">
        <f t="shared" si="0"/>
        <v>20.7</v>
      </c>
      <c r="F14" s="345"/>
      <c r="G14" s="321">
        <f t="shared" si="1"/>
        <v>17.25</v>
      </c>
      <c r="H14" s="412">
        <f t="shared" si="2"/>
        <v>6.16</v>
      </c>
      <c r="I14" s="455">
        <v>7.39</v>
      </c>
      <c r="J14" s="453"/>
      <c r="K14" s="343"/>
      <c r="L14" s="343"/>
      <c r="M14" s="343"/>
    </row>
    <row r="15" spans="1:13" ht="19.5" thickBot="1">
      <c r="A15" s="822" t="s">
        <v>242</v>
      </c>
      <c r="B15" s="820">
        <v>0.5</v>
      </c>
      <c r="C15" s="89" t="s">
        <v>64</v>
      </c>
      <c r="D15" s="89" t="s">
        <v>65</v>
      </c>
      <c r="E15" s="399">
        <f t="shared" si="0"/>
        <v>15.92</v>
      </c>
      <c r="F15" s="345"/>
      <c r="G15" s="321">
        <f t="shared" si="1"/>
        <v>13.27</v>
      </c>
      <c r="H15" s="412">
        <f t="shared" si="2"/>
        <v>4.74</v>
      </c>
      <c r="I15" s="455">
        <v>5.69</v>
      </c>
      <c r="J15" s="453"/>
      <c r="K15" s="343"/>
      <c r="L15" s="343"/>
      <c r="M15" s="343"/>
    </row>
    <row r="16" spans="1:13" ht="58.5" customHeight="1" thickBot="1">
      <c r="A16" s="824"/>
      <c r="B16" s="826"/>
      <c r="C16" s="89" t="s">
        <v>66</v>
      </c>
      <c r="D16" s="89" t="s">
        <v>65</v>
      </c>
      <c r="E16" s="399">
        <f t="shared" si="0"/>
        <v>20.42</v>
      </c>
      <c r="F16" s="345"/>
      <c r="G16" s="321">
        <f t="shared" si="1"/>
        <v>17.02</v>
      </c>
      <c r="H16" s="412">
        <f t="shared" si="2"/>
        <v>6.08</v>
      </c>
      <c r="I16" s="455">
        <v>7.29</v>
      </c>
      <c r="J16" s="453"/>
      <c r="K16" s="343"/>
      <c r="L16" s="343"/>
      <c r="M16" s="343"/>
    </row>
    <row r="17" spans="1:13" ht="19.5" thickBot="1">
      <c r="A17" s="822" t="s">
        <v>241</v>
      </c>
      <c r="B17" s="820">
        <v>0.5</v>
      </c>
      <c r="C17" s="89" t="s">
        <v>64</v>
      </c>
      <c r="D17" s="89" t="s">
        <v>65</v>
      </c>
      <c r="E17" s="399">
        <f t="shared" si="0"/>
        <v>26.58</v>
      </c>
      <c r="F17" s="345"/>
      <c r="G17" s="321">
        <f t="shared" si="1"/>
        <v>22.15</v>
      </c>
      <c r="H17" s="412">
        <f t="shared" si="2"/>
        <v>7.91</v>
      </c>
      <c r="I17" s="313">
        <v>9.49</v>
      </c>
      <c r="J17" s="453"/>
      <c r="K17" s="343"/>
      <c r="L17" s="343"/>
      <c r="M17" s="343"/>
    </row>
    <row r="18" spans="1:13" ht="83.25" customHeight="1" thickBot="1">
      <c r="A18" s="823"/>
      <c r="B18" s="821"/>
      <c r="C18" s="589" t="s">
        <v>66</v>
      </c>
      <c r="D18" s="589" t="s">
        <v>65</v>
      </c>
      <c r="E18" s="587">
        <f t="shared" si="0"/>
        <v>29.94</v>
      </c>
      <c r="F18" s="345"/>
      <c r="G18" s="445">
        <f t="shared" si="1"/>
        <v>24.95</v>
      </c>
      <c r="H18" s="446">
        <f t="shared" si="2"/>
        <v>8.91</v>
      </c>
      <c r="I18" s="309">
        <v>10.69</v>
      </c>
      <c r="J18" s="453"/>
      <c r="K18" s="343"/>
      <c r="L18" s="343"/>
      <c r="M18" s="343"/>
    </row>
    <row r="19" spans="1:9" ht="19.5" customHeight="1">
      <c r="A19" s="90"/>
      <c r="B19" s="91"/>
      <c r="C19" s="90"/>
      <c r="D19" s="90"/>
      <c r="E19" s="88"/>
      <c r="F19" s="345"/>
      <c r="G19" s="91"/>
      <c r="H19" s="91"/>
      <c r="I19" s="171"/>
    </row>
    <row r="20" spans="1:9" ht="21" thickBot="1">
      <c r="A20" s="140" t="s">
        <v>137</v>
      </c>
      <c r="B20" s="19"/>
      <c r="C20" s="19"/>
      <c r="D20" s="19"/>
      <c r="E20" s="88"/>
      <c r="F20" s="345"/>
      <c r="I20" s="156"/>
    </row>
    <row r="21" spans="1:9" ht="42.75" customHeight="1" thickBot="1">
      <c r="A21" s="577" t="s">
        <v>0</v>
      </c>
      <c r="B21" s="577" t="s">
        <v>1</v>
      </c>
      <c r="C21" s="577" t="s">
        <v>62</v>
      </c>
      <c r="D21" s="577" t="s">
        <v>63</v>
      </c>
      <c r="E21" s="577" t="s">
        <v>247</v>
      </c>
      <c r="F21" s="345"/>
      <c r="G21" s="457" t="s">
        <v>288</v>
      </c>
      <c r="H21" s="456" t="s">
        <v>312</v>
      </c>
      <c r="I21" s="239" t="s">
        <v>224</v>
      </c>
    </row>
    <row r="22" spans="1:9" ht="19.5" thickBot="1">
      <c r="A22" s="773" t="s">
        <v>118</v>
      </c>
      <c r="B22" s="585">
        <v>1</v>
      </c>
      <c r="C22" s="85" t="s">
        <v>18</v>
      </c>
      <c r="D22" s="85" t="s">
        <v>65</v>
      </c>
      <c r="E22" s="399">
        <f aca="true" t="shared" si="3" ref="E22:E36">ROUND(G22*1.2,2)</f>
        <v>26.11</v>
      </c>
      <c r="F22" s="345"/>
      <c r="G22" s="409">
        <f aca="true" t="shared" si="4" ref="G22:G36">ROUND($H22*$J$10,2)</f>
        <v>21.76</v>
      </c>
      <c r="H22" s="444">
        <f aca="true" t="shared" si="5" ref="H22:H36">ROUND(I22/1.2,2)</f>
        <v>7.77</v>
      </c>
      <c r="I22" s="312">
        <v>9.32</v>
      </c>
    </row>
    <row r="23" spans="1:9" ht="19.5" thickBot="1">
      <c r="A23" s="785"/>
      <c r="B23" s="76">
        <v>1.5</v>
      </c>
      <c r="C23" s="75" t="s">
        <v>18</v>
      </c>
      <c r="D23" s="75" t="s">
        <v>65</v>
      </c>
      <c r="E23" s="399">
        <f t="shared" si="3"/>
        <v>38.84</v>
      </c>
      <c r="F23" s="345"/>
      <c r="G23" s="321">
        <f t="shared" si="4"/>
        <v>32.37</v>
      </c>
      <c r="H23" s="412">
        <f t="shared" si="5"/>
        <v>11.56</v>
      </c>
      <c r="I23" s="313">
        <v>13.87</v>
      </c>
    </row>
    <row r="24" spans="1:9" ht="19.5" thickBot="1">
      <c r="A24" s="785"/>
      <c r="B24" s="76">
        <v>2</v>
      </c>
      <c r="C24" s="75" t="s">
        <v>18</v>
      </c>
      <c r="D24" s="75" t="s">
        <v>65</v>
      </c>
      <c r="E24" s="399">
        <f t="shared" si="3"/>
        <v>51</v>
      </c>
      <c r="F24" s="345"/>
      <c r="G24" s="321">
        <f t="shared" si="4"/>
        <v>42.5</v>
      </c>
      <c r="H24" s="412">
        <f t="shared" si="5"/>
        <v>15.18</v>
      </c>
      <c r="I24" s="313">
        <v>18.22</v>
      </c>
    </row>
    <row r="25" spans="1:9" ht="19.5" thickBot="1">
      <c r="A25" s="785"/>
      <c r="B25" s="76">
        <v>2.5</v>
      </c>
      <c r="C25" s="75" t="s">
        <v>18</v>
      </c>
      <c r="D25" s="75" t="s">
        <v>65</v>
      </c>
      <c r="E25" s="399">
        <f t="shared" si="3"/>
        <v>62.9</v>
      </c>
      <c r="F25" s="345"/>
      <c r="G25" s="321">
        <f t="shared" si="4"/>
        <v>52.42</v>
      </c>
      <c r="H25" s="412">
        <f t="shared" si="5"/>
        <v>18.72</v>
      </c>
      <c r="I25" s="313">
        <v>22.46</v>
      </c>
    </row>
    <row r="26" spans="1:9" ht="19.5" thickBot="1">
      <c r="A26" s="838"/>
      <c r="B26" s="76">
        <v>3</v>
      </c>
      <c r="C26" s="75" t="s">
        <v>18</v>
      </c>
      <c r="D26" s="75" t="s">
        <v>65</v>
      </c>
      <c r="E26" s="399">
        <f t="shared" si="3"/>
        <v>74.46</v>
      </c>
      <c r="F26" s="345"/>
      <c r="G26" s="321">
        <f t="shared" si="4"/>
        <v>62.05</v>
      </c>
      <c r="H26" s="412">
        <f t="shared" si="5"/>
        <v>22.16</v>
      </c>
      <c r="I26" s="313">
        <v>26.59</v>
      </c>
    </row>
    <row r="27" spans="1:9" ht="19.5" thickBot="1">
      <c r="A27" s="785" t="s">
        <v>78</v>
      </c>
      <c r="B27" s="76">
        <v>1</v>
      </c>
      <c r="C27" s="75" t="s">
        <v>18</v>
      </c>
      <c r="D27" s="75" t="s">
        <v>65</v>
      </c>
      <c r="E27" s="399">
        <f t="shared" si="3"/>
        <v>21.17</v>
      </c>
      <c r="F27" s="345"/>
      <c r="G27" s="321">
        <f t="shared" si="4"/>
        <v>17.64</v>
      </c>
      <c r="H27" s="412">
        <f t="shared" si="5"/>
        <v>6.3</v>
      </c>
      <c r="I27" s="313">
        <v>7.56</v>
      </c>
    </row>
    <row r="28" spans="1:9" ht="19.5" thickBot="1">
      <c r="A28" s="785"/>
      <c r="B28" s="76">
        <v>1.5</v>
      </c>
      <c r="C28" s="75" t="s">
        <v>18</v>
      </c>
      <c r="D28" s="75" t="s">
        <v>65</v>
      </c>
      <c r="E28" s="399">
        <f t="shared" si="3"/>
        <v>31.88</v>
      </c>
      <c r="F28" s="345"/>
      <c r="G28" s="321">
        <f t="shared" si="4"/>
        <v>26.57</v>
      </c>
      <c r="H28" s="412">
        <f t="shared" si="5"/>
        <v>9.49</v>
      </c>
      <c r="I28" s="313">
        <v>11.39</v>
      </c>
    </row>
    <row r="29" spans="1:9" ht="19.5" thickBot="1">
      <c r="A29" s="785"/>
      <c r="B29" s="76">
        <v>2</v>
      </c>
      <c r="C29" s="75" t="s">
        <v>18</v>
      </c>
      <c r="D29" s="75" t="s">
        <v>65</v>
      </c>
      <c r="E29" s="399">
        <f t="shared" si="3"/>
        <v>42.04</v>
      </c>
      <c r="F29" s="345"/>
      <c r="G29" s="321">
        <f t="shared" si="4"/>
        <v>35.03</v>
      </c>
      <c r="H29" s="412">
        <f t="shared" si="5"/>
        <v>12.51</v>
      </c>
      <c r="I29" s="313">
        <v>15.01</v>
      </c>
    </row>
    <row r="30" spans="1:9" ht="19.5" thickBot="1">
      <c r="A30" s="785"/>
      <c r="B30" s="76">
        <v>2.5</v>
      </c>
      <c r="C30" s="75" t="s">
        <v>18</v>
      </c>
      <c r="D30" s="75" t="s">
        <v>65</v>
      </c>
      <c r="E30" s="399">
        <f t="shared" si="3"/>
        <v>52.45</v>
      </c>
      <c r="F30" s="345"/>
      <c r="G30" s="321">
        <f t="shared" si="4"/>
        <v>43.71</v>
      </c>
      <c r="H30" s="412">
        <f t="shared" si="5"/>
        <v>15.61</v>
      </c>
      <c r="I30" s="313">
        <v>18.73</v>
      </c>
    </row>
    <row r="31" spans="1:9" ht="19.5" thickBot="1">
      <c r="A31" s="838"/>
      <c r="B31" s="76">
        <v>3</v>
      </c>
      <c r="C31" s="75" t="s">
        <v>18</v>
      </c>
      <c r="D31" s="75" t="s">
        <v>65</v>
      </c>
      <c r="E31" s="399">
        <f t="shared" si="3"/>
        <v>61.99</v>
      </c>
      <c r="F31" s="345"/>
      <c r="G31" s="321">
        <f t="shared" si="4"/>
        <v>51.66</v>
      </c>
      <c r="H31" s="412">
        <f t="shared" si="5"/>
        <v>18.45</v>
      </c>
      <c r="I31" s="313">
        <v>22.14</v>
      </c>
    </row>
    <row r="32" spans="1:9" ht="19.5" thickBot="1">
      <c r="A32" s="785" t="s">
        <v>244</v>
      </c>
      <c r="B32" s="76">
        <v>1</v>
      </c>
      <c r="C32" s="75" t="s">
        <v>18</v>
      </c>
      <c r="D32" s="75" t="s">
        <v>65</v>
      </c>
      <c r="E32" s="399">
        <f t="shared" si="3"/>
        <v>40.28</v>
      </c>
      <c r="F32" s="345"/>
      <c r="G32" s="321">
        <f t="shared" si="4"/>
        <v>33.57</v>
      </c>
      <c r="H32" s="412">
        <f t="shared" si="5"/>
        <v>11.99</v>
      </c>
      <c r="I32" s="313">
        <v>14.39</v>
      </c>
    </row>
    <row r="33" spans="1:9" ht="19.5" thickBot="1">
      <c r="A33" s="785"/>
      <c r="B33" s="76">
        <v>1.5</v>
      </c>
      <c r="C33" s="75" t="s">
        <v>18</v>
      </c>
      <c r="D33" s="75" t="s">
        <v>65</v>
      </c>
      <c r="E33" s="399">
        <f t="shared" si="3"/>
        <v>42.3</v>
      </c>
      <c r="F33" s="345"/>
      <c r="G33" s="321">
        <f t="shared" si="4"/>
        <v>35.25</v>
      </c>
      <c r="H33" s="412">
        <f t="shared" si="5"/>
        <v>12.59</v>
      </c>
      <c r="I33" s="313">
        <v>15.11</v>
      </c>
    </row>
    <row r="34" spans="1:9" ht="19.5" thickBot="1">
      <c r="A34" s="785"/>
      <c r="B34" s="76">
        <v>2</v>
      </c>
      <c r="C34" s="75" t="s">
        <v>18</v>
      </c>
      <c r="D34" s="75" t="s">
        <v>65</v>
      </c>
      <c r="E34" s="399">
        <f t="shared" si="3"/>
        <v>55.64</v>
      </c>
      <c r="F34" s="345"/>
      <c r="G34" s="321">
        <f t="shared" si="4"/>
        <v>46.37</v>
      </c>
      <c r="H34" s="412">
        <f t="shared" si="5"/>
        <v>16.56</v>
      </c>
      <c r="I34" s="313">
        <v>19.87</v>
      </c>
    </row>
    <row r="35" spans="1:9" ht="19.5" thickBot="1">
      <c r="A35" s="785"/>
      <c r="B35" s="76">
        <v>2.5</v>
      </c>
      <c r="C35" s="75" t="s">
        <v>18</v>
      </c>
      <c r="D35" s="75" t="s">
        <v>65</v>
      </c>
      <c r="E35" s="399">
        <f t="shared" si="3"/>
        <v>68.98</v>
      </c>
      <c r="F35" s="345"/>
      <c r="G35" s="321">
        <f t="shared" si="4"/>
        <v>57.48</v>
      </c>
      <c r="H35" s="412">
        <f t="shared" si="5"/>
        <v>20.53</v>
      </c>
      <c r="I35" s="313">
        <v>24.63</v>
      </c>
    </row>
    <row r="36" spans="1:9" ht="19.5" thickBot="1">
      <c r="A36" s="774"/>
      <c r="B36" s="586">
        <v>3</v>
      </c>
      <c r="C36" s="159" t="s">
        <v>18</v>
      </c>
      <c r="D36" s="159" t="s">
        <v>65</v>
      </c>
      <c r="E36" s="587">
        <f t="shared" si="3"/>
        <v>81.74</v>
      </c>
      <c r="F36" s="345"/>
      <c r="G36" s="445">
        <f t="shared" si="4"/>
        <v>68.12</v>
      </c>
      <c r="H36" s="446">
        <f t="shared" si="5"/>
        <v>24.33</v>
      </c>
      <c r="I36" s="309">
        <v>29.19</v>
      </c>
    </row>
    <row r="37" spans="1:9" ht="20.25">
      <c r="A37" s="581"/>
      <c r="B37" s="582"/>
      <c r="C37" s="92"/>
      <c r="D37" s="92"/>
      <c r="E37" s="584"/>
      <c r="F37" s="345"/>
      <c r="G37" s="450"/>
      <c r="H37" s="450"/>
      <c r="I37" s="583"/>
    </row>
    <row r="38" spans="1:9" ht="15.75">
      <c r="A38" s="99" t="s">
        <v>69</v>
      </c>
      <c r="B38" s="63"/>
      <c r="C38" s="63"/>
      <c r="D38" s="63"/>
      <c r="E38" s="63"/>
      <c r="F38" s="345"/>
      <c r="G38" s="63"/>
      <c r="H38" s="63"/>
      <c r="I38" s="172"/>
    </row>
    <row r="39" spans="1:9" ht="15.75">
      <c r="A39" s="99" t="s">
        <v>70</v>
      </c>
      <c r="B39" s="63"/>
      <c r="C39" s="63"/>
      <c r="D39" s="63"/>
      <c r="E39" s="63"/>
      <c r="F39" s="345"/>
      <c r="G39" s="63"/>
      <c r="H39" s="63"/>
      <c r="I39" s="172"/>
    </row>
    <row r="40" spans="1:9" ht="15.75">
      <c r="A40" s="66"/>
      <c r="F40" s="345"/>
      <c r="I40" s="156"/>
    </row>
    <row r="41" spans="1:9" ht="21" thickBot="1">
      <c r="A41" s="140" t="s">
        <v>245</v>
      </c>
      <c r="B41" s="19"/>
      <c r="C41" s="19"/>
      <c r="D41" s="19"/>
      <c r="F41" s="345"/>
      <c r="G41" s="19"/>
      <c r="H41" s="19"/>
      <c r="I41" s="173"/>
    </row>
    <row r="42" spans="1:9" ht="45" customHeight="1" thickBot="1">
      <c r="A42" s="590" t="s">
        <v>0</v>
      </c>
      <c r="B42" s="576" t="s">
        <v>1</v>
      </c>
      <c r="C42" s="576" t="s">
        <v>62</v>
      </c>
      <c r="D42" s="576" t="s">
        <v>63</v>
      </c>
      <c r="E42" s="573" t="s">
        <v>247</v>
      </c>
      <c r="F42" s="345"/>
      <c r="G42" s="205" t="s">
        <v>288</v>
      </c>
      <c r="H42" s="456" t="s">
        <v>316</v>
      </c>
      <c r="I42" s="324" t="s">
        <v>224</v>
      </c>
    </row>
    <row r="43" spans="1:9" ht="41.25" thickBot="1">
      <c r="A43" s="579" t="s">
        <v>246</v>
      </c>
      <c r="B43" s="839" t="s">
        <v>67</v>
      </c>
      <c r="C43" s="841" t="s">
        <v>64</v>
      </c>
      <c r="D43" s="841" t="s">
        <v>68</v>
      </c>
      <c r="E43" s="399">
        <f>ROUND(G43*1.2,2)</f>
        <v>13.98</v>
      </c>
      <c r="F43" s="345"/>
      <c r="G43" s="321">
        <f>ROUND($H43*$J$10,2)</f>
        <v>11.65</v>
      </c>
      <c r="H43" s="412">
        <f>ROUND(I43/1.2,2)</f>
        <v>4.16</v>
      </c>
      <c r="I43" s="323">
        <v>4.99</v>
      </c>
    </row>
    <row r="44" spans="1:9" ht="33" customHeight="1" thickBot="1">
      <c r="A44" s="580" t="s">
        <v>209</v>
      </c>
      <c r="B44" s="840"/>
      <c r="C44" s="842"/>
      <c r="D44" s="842"/>
      <c r="E44" s="587">
        <f>ROUND(G44*1.2,2)</f>
        <v>15.38</v>
      </c>
      <c r="F44" s="345"/>
      <c r="G44" s="321">
        <f>ROUND($H44*$J$10,2)</f>
        <v>12.82</v>
      </c>
      <c r="H44" s="412">
        <f>ROUND(I44/1.2,2)</f>
        <v>4.58</v>
      </c>
      <c r="I44" s="170">
        <v>5.49</v>
      </c>
    </row>
    <row r="45" spans="1:2" ht="15.75">
      <c r="A45" s="169" t="s">
        <v>122</v>
      </c>
      <c r="B45" s="169"/>
    </row>
    <row r="46" spans="1:2" ht="15.75">
      <c r="A46" s="578"/>
      <c r="B46" s="94"/>
    </row>
    <row r="47" ht="18.75">
      <c r="A47" s="98"/>
    </row>
    <row r="48" spans="1:2" ht="15.75">
      <c r="A48" s="833"/>
      <c r="B48" s="833"/>
    </row>
    <row r="49" spans="1:2" ht="15.75">
      <c r="A49" s="833"/>
      <c r="B49" s="833"/>
    </row>
  </sheetData>
  <sheetProtection password="CC4D" sheet="1"/>
  <mergeCells count="28">
    <mergeCell ref="A48:B48"/>
    <mergeCell ref="A49:B49"/>
    <mergeCell ref="G10:H10"/>
    <mergeCell ref="G11:G12"/>
    <mergeCell ref="A27:A31"/>
    <mergeCell ref="A22:A26"/>
    <mergeCell ref="B43:B44"/>
    <mergeCell ref="D43:D44"/>
    <mergeCell ref="C43:C44"/>
    <mergeCell ref="A32:A36"/>
    <mergeCell ref="I11:I12"/>
    <mergeCell ref="C11:C12"/>
    <mergeCell ref="D11:D12"/>
    <mergeCell ref="A13:A14"/>
    <mergeCell ref="A11:A12"/>
    <mergeCell ref="H11:H12"/>
    <mergeCell ref="E11:E12"/>
    <mergeCell ref="B11:B12"/>
    <mergeCell ref="D10:E10"/>
    <mergeCell ref="B17:B18"/>
    <mergeCell ref="A17:A18"/>
    <mergeCell ref="A15:A16"/>
    <mergeCell ref="B13:B14"/>
    <mergeCell ref="D1:E1"/>
    <mergeCell ref="D2:E2"/>
    <mergeCell ref="D3:E3"/>
    <mergeCell ref="D4:E4"/>
    <mergeCell ref="B15:B16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77" r:id="rId2"/>
  <headerFooter>
    <oddFooter>&amp;CСтраница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view="pageBreakPreview" zoomScaleNormal="90" zoomScaleSheetLayoutView="100" workbookViewId="0" topLeftCell="A1">
      <selection activeCell="D10" sqref="D10:F10"/>
    </sheetView>
  </sheetViews>
  <sheetFormatPr defaultColWidth="9.140625" defaultRowHeight="12.75"/>
  <cols>
    <col min="1" max="1" width="41.7109375" style="23" customWidth="1"/>
    <col min="2" max="2" width="16.140625" style="23" customWidth="1"/>
    <col min="3" max="3" width="15.57421875" style="23" customWidth="1"/>
    <col min="4" max="4" width="20.00390625" style="23" customWidth="1"/>
    <col min="5" max="5" width="18.00390625" style="71" customWidth="1"/>
    <col min="6" max="6" width="16.57421875" style="23" customWidth="1"/>
    <col min="7" max="7" width="8.7109375" style="23" hidden="1" customWidth="1"/>
    <col min="8" max="8" width="12.140625" style="71" hidden="1" customWidth="1"/>
    <col min="9" max="10" width="10.00390625" style="23" hidden="1" customWidth="1"/>
    <col min="11" max="11" width="11.00390625" style="23" hidden="1" customWidth="1"/>
    <col min="12" max="12" width="10.57421875" style="71" hidden="1" customWidth="1"/>
    <col min="13" max="13" width="12.421875" style="23" hidden="1" customWidth="1"/>
    <col min="14" max="14" width="10.421875" style="0" hidden="1" customWidth="1"/>
  </cols>
  <sheetData>
    <row r="1" spans="1:13" ht="15.75">
      <c r="A1" s="40"/>
      <c r="B1" s="40"/>
      <c r="C1" s="28"/>
      <c r="D1" s="793"/>
      <c r="E1" s="793"/>
      <c r="F1" s="793"/>
      <c r="G1" s="27"/>
      <c r="H1" s="27"/>
      <c r="I1"/>
      <c r="J1"/>
      <c r="K1"/>
      <c r="L1"/>
      <c r="M1"/>
    </row>
    <row r="2" spans="1:13" ht="15.75">
      <c r="A2" s="40"/>
      <c r="B2" s="28"/>
      <c r="C2" s="28"/>
      <c r="D2" s="793"/>
      <c r="E2" s="793"/>
      <c r="F2" s="793"/>
      <c r="G2" s="27"/>
      <c r="H2" s="27"/>
      <c r="I2" s="117"/>
      <c r="J2" s="117"/>
      <c r="K2" s="117"/>
      <c r="L2" s="117"/>
      <c r="M2" s="117"/>
    </row>
    <row r="3" spans="1:13" ht="15.75">
      <c r="A3" s="40"/>
      <c r="B3" s="28"/>
      <c r="C3" s="28"/>
      <c r="D3" s="793"/>
      <c r="E3" s="793"/>
      <c r="F3" s="793"/>
      <c r="G3" s="27"/>
      <c r="H3" s="27"/>
      <c r="I3"/>
      <c r="J3"/>
      <c r="K3"/>
      <c r="L3"/>
      <c r="M3"/>
    </row>
    <row r="4" spans="1:13" ht="15.75">
      <c r="A4" s="40"/>
      <c r="B4" s="28"/>
      <c r="C4" s="28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ht="15.75">
      <c r="A5" s="40"/>
      <c r="B5" s="28"/>
      <c r="C5" s="28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ht="15.75">
      <c r="A6" s="40"/>
      <c r="B6" s="28"/>
      <c r="C6" s="28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ht="14.25" customHeight="1">
      <c r="A7" s="41"/>
      <c r="B7" s="28"/>
      <c r="C7" s="28"/>
      <c r="D7" s="793"/>
      <c r="E7" s="793"/>
      <c r="F7" s="793"/>
      <c r="G7" s="27"/>
      <c r="H7" s="27"/>
      <c r="I7"/>
      <c r="J7"/>
      <c r="K7"/>
      <c r="L7"/>
      <c r="M7"/>
    </row>
    <row r="8" spans="1:13" ht="15" customHeight="1">
      <c r="A8" s="49"/>
      <c r="B8" s="49"/>
      <c r="C8" s="49"/>
      <c r="D8" s="49"/>
      <c r="E8" s="273"/>
      <c r="F8" s="274"/>
      <c r="G8" s="274"/>
      <c r="H8" s="273"/>
      <c r="I8" s="274"/>
      <c r="J8" s="274"/>
      <c r="K8" s="274"/>
      <c r="M8" s="24"/>
    </row>
    <row r="9" spans="3:13" ht="15.75">
      <c r="C9" s="63"/>
      <c r="D9" s="63"/>
      <c r="E9" s="122"/>
      <c r="F9" s="123"/>
      <c r="G9" s="340"/>
      <c r="H9" s="340"/>
      <c r="I9" s="340"/>
      <c r="J9" s="340"/>
      <c r="K9" s="340"/>
      <c r="L9" s="83"/>
      <c r="M9" s="122"/>
    </row>
    <row r="10" spans="1:13" ht="16.5" thickBot="1">
      <c r="A10" s="100"/>
      <c r="B10" s="63"/>
      <c r="C10" s="63"/>
      <c r="D10" s="1087" t="str">
        <f>'Шпон дуб_шпон укр_пиленный шпон'!D12:E12</f>
        <v>Прайс лист от  21/04/2020</v>
      </c>
      <c r="E10" s="1087"/>
      <c r="F10" s="1087"/>
      <c r="G10" s="340"/>
      <c r="H10" s="340"/>
      <c r="I10" s="340"/>
      <c r="J10" s="340"/>
      <c r="K10" s="340"/>
      <c r="L10" s="175"/>
      <c r="M10"/>
    </row>
    <row r="11" spans="1:14" ht="50.25" customHeight="1" thickBot="1">
      <c r="A11" s="872" t="s">
        <v>335</v>
      </c>
      <c r="B11" s="872"/>
      <c r="C11" s="872"/>
      <c r="D11" s="872"/>
      <c r="E11" s="872"/>
      <c r="F11" s="872"/>
      <c r="G11" s="340"/>
      <c r="H11" s="340"/>
      <c r="I11" s="340"/>
      <c r="J11" s="340"/>
      <c r="K11" s="340"/>
      <c r="L11" s="870" t="s">
        <v>218</v>
      </c>
      <c r="M11" s="871"/>
      <c r="N11" s="174">
        <v>2.8</v>
      </c>
    </row>
    <row r="12" spans="1:13" ht="18.75" customHeight="1">
      <c r="A12" s="830" t="s">
        <v>133</v>
      </c>
      <c r="B12" s="848" t="s">
        <v>19</v>
      </c>
      <c r="C12" s="849"/>
      <c r="D12" s="850"/>
      <c r="E12" s="873" t="s">
        <v>252</v>
      </c>
      <c r="F12" s="874"/>
      <c r="G12" s="340"/>
      <c r="H12" s="877" t="s">
        <v>317</v>
      </c>
      <c r="I12" s="878"/>
      <c r="J12" s="866" t="s">
        <v>312</v>
      </c>
      <c r="K12" s="867"/>
      <c r="L12" s="881" t="s">
        <v>224</v>
      </c>
      <c r="M12" s="882"/>
    </row>
    <row r="13" spans="1:13" ht="34.5" customHeight="1">
      <c r="A13" s="857"/>
      <c r="B13" s="851"/>
      <c r="C13" s="852"/>
      <c r="D13" s="853"/>
      <c r="E13" s="875"/>
      <c r="F13" s="876"/>
      <c r="G13" s="340"/>
      <c r="H13" s="879"/>
      <c r="I13" s="880"/>
      <c r="J13" s="868"/>
      <c r="K13" s="869"/>
      <c r="L13" s="883"/>
      <c r="M13" s="884"/>
    </row>
    <row r="14" spans="1:13" ht="16.5" thickBot="1">
      <c r="A14" s="857"/>
      <c r="B14" s="577" t="s">
        <v>20</v>
      </c>
      <c r="C14" s="577" t="s">
        <v>38</v>
      </c>
      <c r="D14" s="577" t="s">
        <v>39</v>
      </c>
      <c r="E14" s="577" t="s">
        <v>15</v>
      </c>
      <c r="F14" s="574" t="s">
        <v>16</v>
      </c>
      <c r="G14" s="340"/>
      <c r="H14" s="346" t="s">
        <v>15</v>
      </c>
      <c r="I14" s="347" t="s">
        <v>16</v>
      </c>
      <c r="J14" s="486" t="s">
        <v>15</v>
      </c>
      <c r="K14" s="487" t="s">
        <v>16</v>
      </c>
      <c r="L14" s="187" t="s">
        <v>15</v>
      </c>
      <c r="M14" s="190" t="s">
        <v>16</v>
      </c>
    </row>
    <row r="15" spans="1:13" ht="18" customHeight="1" thickBot="1">
      <c r="A15" s="860" t="s">
        <v>21</v>
      </c>
      <c r="B15" s="861"/>
      <c r="C15" s="861"/>
      <c r="D15" s="861"/>
      <c r="E15" s="861"/>
      <c r="F15" s="862"/>
      <c r="G15" s="340"/>
      <c r="H15" s="415"/>
      <c r="I15" s="415"/>
      <c r="J15" s="415"/>
      <c r="K15" s="415"/>
      <c r="L15" s="415"/>
      <c r="M15"/>
    </row>
    <row r="16" spans="1:19" ht="16.5" thickBot="1">
      <c r="A16" s="193" t="s">
        <v>248</v>
      </c>
      <c r="B16" s="858" t="s">
        <v>22</v>
      </c>
      <c r="C16" s="658">
        <v>2.8</v>
      </c>
      <c r="D16" s="659">
        <v>2.07</v>
      </c>
      <c r="E16" s="473">
        <f aca="true" t="shared" si="0" ref="E16:F19">ROUND(H16*1.2,2)</f>
        <v>44.11</v>
      </c>
      <c r="F16" s="474">
        <f t="shared" si="0"/>
        <v>255.67</v>
      </c>
      <c r="G16" s="340"/>
      <c r="H16" s="348">
        <f>ROUND($J16*$N$11,2)</f>
        <v>36.76</v>
      </c>
      <c r="I16" s="425">
        <f>ROUND(H16*C16*D16,2)</f>
        <v>213.06</v>
      </c>
      <c r="J16" s="409">
        <f>ROUND(L16/1.2,2)</f>
        <v>13.13</v>
      </c>
      <c r="K16" s="462">
        <f>ROUND(J16*C16*D16,2)</f>
        <v>76.1</v>
      </c>
      <c r="L16" s="180">
        <v>15.75</v>
      </c>
      <c r="M16" s="189">
        <f>ROUND(L16*C16*D16,2)</f>
        <v>91.29</v>
      </c>
      <c r="N16" s="117"/>
      <c r="O16" s="117"/>
      <c r="P16" s="117"/>
      <c r="Q16" s="117"/>
      <c r="R16" s="117"/>
      <c r="S16" s="117"/>
    </row>
    <row r="17" spans="1:19" ht="16.5" thickBot="1">
      <c r="A17" s="194" t="s">
        <v>249</v>
      </c>
      <c r="B17" s="859"/>
      <c r="C17" s="671">
        <v>2.8</v>
      </c>
      <c r="D17" s="672">
        <v>2.07</v>
      </c>
      <c r="E17" s="473">
        <f t="shared" si="0"/>
        <v>49.86</v>
      </c>
      <c r="F17" s="474">
        <f t="shared" si="0"/>
        <v>288.98</v>
      </c>
      <c r="G17" s="340"/>
      <c r="H17" s="348">
        <f>ROUND($J17*$N$11,2)</f>
        <v>41.55</v>
      </c>
      <c r="I17" s="425">
        <f>ROUND(H17*C17*D17,2)</f>
        <v>240.82</v>
      </c>
      <c r="J17" s="489">
        <f>ROUND(L17/1.2,2)</f>
        <v>14.84</v>
      </c>
      <c r="K17" s="463">
        <f>ROUND(J17*C17*D17,2)</f>
        <v>86.01</v>
      </c>
      <c r="L17" s="181">
        <v>17.81</v>
      </c>
      <c r="M17" s="189">
        <f>ROUND(L17*C17*D17,2)</f>
        <v>103.23</v>
      </c>
      <c r="N17" s="117"/>
      <c r="O17" s="117"/>
      <c r="P17" s="117"/>
      <c r="Q17" s="117"/>
      <c r="R17" s="117"/>
      <c r="S17" s="117"/>
    </row>
    <row r="18" spans="1:13" ht="16.5" thickBot="1">
      <c r="A18" s="195" t="s">
        <v>250</v>
      </c>
      <c r="B18" s="744"/>
      <c r="C18" s="673">
        <v>2.8</v>
      </c>
      <c r="D18" s="674">
        <v>2.07</v>
      </c>
      <c r="E18" s="473">
        <f t="shared" si="0"/>
        <v>58.63</v>
      </c>
      <c r="F18" s="474">
        <f t="shared" si="0"/>
        <v>339.83</v>
      </c>
      <c r="G18" s="340"/>
      <c r="H18" s="479">
        <f>ROUND($J18*$N$11,2)</f>
        <v>48.86</v>
      </c>
      <c r="I18" s="488">
        <f>ROUND(H18*C18*D18,2)</f>
        <v>283.19</v>
      </c>
      <c r="J18" s="410">
        <f>ROUND(L18/1.2,2)</f>
        <v>17.45</v>
      </c>
      <c r="K18" s="490">
        <f>ROUND(J18*C18*D18,2)</f>
        <v>101.14</v>
      </c>
      <c r="L18" s="480">
        <v>20.94</v>
      </c>
      <c r="M18" s="481">
        <f>ROUND(L18*C18*D18,2)</f>
        <v>121.37</v>
      </c>
    </row>
    <row r="19" spans="1:13" ht="16.5" thickBot="1">
      <c r="A19" s="196" t="s">
        <v>251</v>
      </c>
      <c r="B19" s="197" t="s">
        <v>131</v>
      </c>
      <c r="C19" s="660">
        <v>2.8</v>
      </c>
      <c r="D19" s="661">
        <v>2.07</v>
      </c>
      <c r="E19" s="471">
        <f t="shared" si="0"/>
        <v>43.25</v>
      </c>
      <c r="F19" s="472">
        <f t="shared" si="0"/>
        <v>250.67</v>
      </c>
      <c r="G19" s="340"/>
      <c r="H19" s="458">
        <f>ROUND($J19*$N$11,2)</f>
        <v>36.04</v>
      </c>
      <c r="I19" s="475">
        <f>ROUND(H19*C19*D19,2)</f>
        <v>208.89</v>
      </c>
      <c r="J19" s="491">
        <f>ROUND(L19/1.2,2)</f>
        <v>12.87</v>
      </c>
      <c r="K19" s="465">
        <f>ROUND(J19*C19*D19,2)</f>
        <v>74.59</v>
      </c>
      <c r="L19" s="182">
        <v>15.44</v>
      </c>
      <c r="M19" s="459">
        <f>ROUND(L19*C19*D19,2)</f>
        <v>89.49</v>
      </c>
    </row>
    <row r="20" spans="1:14" ht="18" customHeight="1" thickBot="1">
      <c r="A20" s="854" t="s">
        <v>25</v>
      </c>
      <c r="B20" s="855"/>
      <c r="C20" s="855"/>
      <c r="D20" s="855"/>
      <c r="E20" s="855"/>
      <c r="F20" s="856"/>
      <c r="G20" s="340"/>
      <c r="H20" s="460"/>
      <c r="I20" s="460"/>
      <c r="J20" s="413"/>
      <c r="K20" s="413"/>
      <c r="L20" s="179"/>
      <c r="M20" s="188"/>
      <c r="N20" s="176"/>
    </row>
    <row r="21" spans="1:13" ht="16.5" thickBot="1">
      <c r="A21" s="196" t="s">
        <v>251</v>
      </c>
      <c r="B21" s="202" t="s">
        <v>211</v>
      </c>
      <c r="C21" s="660">
        <v>2.8</v>
      </c>
      <c r="D21" s="661">
        <v>2.07</v>
      </c>
      <c r="E21" s="473">
        <f aca="true" t="shared" si="1" ref="E21:E38">ROUND(H21*1.2,2)</f>
        <v>79.67</v>
      </c>
      <c r="F21" s="474">
        <f aca="true" t="shared" si="2" ref="F21:F38">ROUND(I21*1.2,2)</f>
        <v>461.76</v>
      </c>
      <c r="G21" s="340"/>
      <c r="H21" s="458">
        <f aca="true" t="shared" si="3" ref="H21:H38">ROUND($J21*$N$11,2)</f>
        <v>66.39</v>
      </c>
      <c r="I21" s="475">
        <f aca="true" t="shared" si="4" ref="I21:I38">ROUND(H21*C21*D21,2)</f>
        <v>384.8</v>
      </c>
      <c r="J21" s="491">
        <f aca="true" t="shared" si="5" ref="J21:J38">ROUND(L21/1.2,2)</f>
        <v>23.71</v>
      </c>
      <c r="K21" s="465">
        <f aca="true" t="shared" si="6" ref="K21:K38">ROUND(J21*C21*D21,2)</f>
        <v>137.42</v>
      </c>
      <c r="L21" s="422">
        <v>28.45</v>
      </c>
      <c r="M21" s="468">
        <f aca="true" t="shared" si="7" ref="M21:M38">ROUND(L21*C21*D21,2)</f>
        <v>164.9</v>
      </c>
    </row>
    <row r="22" spans="1:13" ht="16.5" thickBot="1">
      <c r="A22" s="198" t="s">
        <v>253</v>
      </c>
      <c r="B22" s="203" t="s">
        <v>212</v>
      </c>
      <c r="C22" s="679">
        <v>2.8</v>
      </c>
      <c r="D22" s="680">
        <v>2.07</v>
      </c>
      <c r="E22" s="473">
        <f t="shared" si="1"/>
        <v>115.92</v>
      </c>
      <c r="F22" s="474">
        <f t="shared" si="2"/>
        <v>671.87</v>
      </c>
      <c r="G22" s="340"/>
      <c r="H22" s="458">
        <f t="shared" si="3"/>
        <v>96.6</v>
      </c>
      <c r="I22" s="475">
        <f t="shared" si="4"/>
        <v>559.89</v>
      </c>
      <c r="J22" s="491">
        <f t="shared" si="5"/>
        <v>34.5</v>
      </c>
      <c r="K22" s="465">
        <f t="shared" si="6"/>
        <v>199.96</v>
      </c>
      <c r="L22" s="422">
        <v>41.4</v>
      </c>
      <c r="M22" s="468">
        <f t="shared" si="7"/>
        <v>239.95</v>
      </c>
    </row>
    <row r="23" spans="1:13" ht="16.5" thickBot="1">
      <c r="A23" s="199" t="s">
        <v>248</v>
      </c>
      <c r="B23" s="846" t="s">
        <v>22</v>
      </c>
      <c r="C23" s="681">
        <v>2.8</v>
      </c>
      <c r="D23" s="682">
        <v>2.07</v>
      </c>
      <c r="E23" s="473">
        <f t="shared" si="1"/>
        <v>54.67</v>
      </c>
      <c r="F23" s="474">
        <f t="shared" si="2"/>
        <v>316.88</v>
      </c>
      <c r="G23" s="340"/>
      <c r="H23" s="348">
        <f t="shared" si="3"/>
        <v>45.56</v>
      </c>
      <c r="I23" s="425">
        <f t="shared" si="4"/>
        <v>264.07</v>
      </c>
      <c r="J23" s="409">
        <f t="shared" si="5"/>
        <v>16.27</v>
      </c>
      <c r="K23" s="462">
        <f t="shared" si="6"/>
        <v>94.3</v>
      </c>
      <c r="L23" s="417">
        <v>19.52</v>
      </c>
      <c r="M23" s="416">
        <f t="shared" si="7"/>
        <v>113.14</v>
      </c>
    </row>
    <row r="24" spans="1:13" ht="16.5" thickBot="1">
      <c r="A24" s="200" t="s">
        <v>249</v>
      </c>
      <c r="B24" s="847"/>
      <c r="C24" s="683">
        <v>2.8</v>
      </c>
      <c r="D24" s="684">
        <v>2.07</v>
      </c>
      <c r="E24" s="473">
        <f t="shared" si="1"/>
        <v>55.68</v>
      </c>
      <c r="F24" s="474">
        <f t="shared" si="2"/>
        <v>322.72</v>
      </c>
      <c r="G24" s="340"/>
      <c r="H24" s="348">
        <f t="shared" si="3"/>
        <v>46.4</v>
      </c>
      <c r="I24" s="425">
        <f t="shared" si="4"/>
        <v>268.93</v>
      </c>
      <c r="J24" s="489">
        <f t="shared" si="5"/>
        <v>16.57</v>
      </c>
      <c r="K24" s="463">
        <f t="shared" si="6"/>
        <v>96.04</v>
      </c>
      <c r="L24" s="418">
        <v>19.88</v>
      </c>
      <c r="M24" s="416">
        <f t="shared" si="7"/>
        <v>115.22</v>
      </c>
    </row>
    <row r="25" spans="1:13" ht="16.5" thickBot="1">
      <c r="A25" s="200" t="s">
        <v>254</v>
      </c>
      <c r="B25" s="847"/>
      <c r="C25" s="683">
        <v>2.8</v>
      </c>
      <c r="D25" s="684">
        <v>2.07</v>
      </c>
      <c r="E25" s="473">
        <f t="shared" si="1"/>
        <v>62.76</v>
      </c>
      <c r="F25" s="474">
        <f t="shared" si="2"/>
        <v>363.76</v>
      </c>
      <c r="G25" s="340"/>
      <c r="H25" s="348">
        <f t="shared" si="3"/>
        <v>52.3</v>
      </c>
      <c r="I25" s="425">
        <f t="shared" si="4"/>
        <v>303.13</v>
      </c>
      <c r="J25" s="489">
        <f t="shared" si="5"/>
        <v>18.68</v>
      </c>
      <c r="K25" s="463">
        <f t="shared" si="6"/>
        <v>108.27</v>
      </c>
      <c r="L25" s="421">
        <v>22.42</v>
      </c>
      <c r="M25" s="416">
        <f t="shared" si="7"/>
        <v>129.95</v>
      </c>
    </row>
    <row r="26" spans="1:13" ht="16.5" thickBot="1">
      <c r="A26" s="200" t="s">
        <v>255</v>
      </c>
      <c r="B26" s="847"/>
      <c r="C26" s="683">
        <v>2.8</v>
      </c>
      <c r="D26" s="684">
        <v>2.07</v>
      </c>
      <c r="E26" s="473">
        <f t="shared" si="1"/>
        <v>75.19</v>
      </c>
      <c r="F26" s="474">
        <f t="shared" si="2"/>
        <v>435.82</v>
      </c>
      <c r="G26" s="340"/>
      <c r="H26" s="348">
        <f t="shared" si="3"/>
        <v>62.66</v>
      </c>
      <c r="I26" s="425">
        <f t="shared" si="4"/>
        <v>363.18</v>
      </c>
      <c r="J26" s="489">
        <f t="shared" si="5"/>
        <v>22.38</v>
      </c>
      <c r="K26" s="463">
        <f t="shared" si="6"/>
        <v>129.71</v>
      </c>
      <c r="L26" s="422">
        <v>26.86</v>
      </c>
      <c r="M26" s="416">
        <f t="shared" si="7"/>
        <v>155.68</v>
      </c>
    </row>
    <row r="27" spans="1:13" ht="16.5" thickBot="1">
      <c r="A27" s="200" t="s">
        <v>256</v>
      </c>
      <c r="B27" s="847"/>
      <c r="C27" s="683">
        <v>2.8</v>
      </c>
      <c r="D27" s="684">
        <v>2.07</v>
      </c>
      <c r="E27" s="473">
        <f t="shared" si="1"/>
        <v>120.76</v>
      </c>
      <c r="F27" s="474">
        <f t="shared" si="2"/>
        <v>699.9</v>
      </c>
      <c r="G27" s="340"/>
      <c r="H27" s="348">
        <f t="shared" si="3"/>
        <v>100.63</v>
      </c>
      <c r="I27" s="425">
        <f t="shared" si="4"/>
        <v>583.25</v>
      </c>
      <c r="J27" s="489">
        <f t="shared" si="5"/>
        <v>35.94</v>
      </c>
      <c r="K27" s="463">
        <f t="shared" si="6"/>
        <v>208.31</v>
      </c>
      <c r="L27" s="420">
        <v>43.13</v>
      </c>
      <c r="M27" s="416">
        <f t="shared" si="7"/>
        <v>249.98</v>
      </c>
    </row>
    <row r="28" spans="1:13" ht="16.5" thickBot="1">
      <c r="A28" s="191" t="s">
        <v>251</v>
      </c>
      <c r="B28" s="843" t="s">
        <v>131</v>
      </c>
      <c r="C28" s="658">
        <v>2.8</v>
      </c>
      <c r="D28" s="659">
        <v>2.07</v>
      </c>
      <c r="E28" s="473">
        <f t="shared" si="1"/>
        <v>52.49</v>
      </c>
      <c r="F28" s="474">
        <f t="shared" si="2"/>
        <v>304.22</v>
      </c>
      <c r="G28" s="340"/>
      <c r="H28" s="479">
        <f t="shared" si="3"/>
        <v>43.74</v>
      </c>
      <c r="I28" s="488">
        <f t="shared" si="4"/>
        <v>253.52</v>
      </c>
      <c r="J28" s="494">
        <f t="shared" si="5"/>
        <v>15.62</v>
      </c>
      <c r="K28" s="483">
        <f t="shared" si="6"/>
        <v>90.53</v>
      </c>
      <c r="L28" s="484">
        <v>18.74</v>
      </c>
      <c r="M28" s="485">
        <f t="shared" si="7"/>
        <v>108.62</v>
      </c>
    </row>
    <row r="29" spans="1:13" ht="16.5" thickBot="1">
      <c r="A29" s="201" t="s">
        <v>257</v>
      </c>
      <c r="B29" s="845"/>
      <c r="C29" s="673">
        <v>2.8</v>
      </c>
      <c r="D29" s="674">
        <v>2.07</v>
      </c>
      <c r="E29" s="473">
        <f t="shared" si="1"/>
        <v>48.14</v>
      </c>
      <c r="F29" s="476">
        <f t="shared" si="2"/>
        <v>279.05</v>
      </c>
      <c r="G29" s="340"/>
      <c r="H29" s="458">
        <f t="shared" si="3"/>
        <v>40.12</v>
      </c>
      <c r="I29" s="475">
        <f t="shared" si="4"/>
        <v>232.54</v>
      </c>
      <c r="J29" s="491">
        <f t="shared" si="5"/>
        <v>14.33</v>
      </c>
      <c r="K29" s="465">
        <f t="shared" si="6"/>
        <v>83.06</v>
      </c>
      <c r="L29" s="422">
        <v>17.19</v>
      </c>
      <c r="M29" s="468">
        <f t="shared" si="7"/>
        <v>99.63</v>
      </c>
    </row>
    <row r="30" spans="1:13" ht="16.5" thickBot="1">
      <c r="A30" s="191" t="s">
        <v>251</v>
      </c>
      <c r="B30" s="843" t="s">
        <v>142</v>
      </c>
      <c r="C30" s="658">
        <v>2.8</v>
      </c>
      <c r="D30" s="659">
        <v>2.07</v>
      </c>
      <c r="E30" s="473">
        <f t="shared" si="1"/>
        <v>49.97</v>
      </c>
      <c r="F30" s="477">
        <f t="shared" si="2"/>
        <v>289.62</v>
      </c>
      <c r="G30" s="340"/>
      <c r="H30" s="368">
        <f t="shared" si="3"/>
        <v>41.64</v>
      </c>
      <c r="I30" s="492">
        <f t="shared" si="4"/>
        <v>241.35</v>
      </c>
      <c r="J30" s="495">
        <f t="shared" si="5"/>
        <v>14.87</v>
      </c>
      <c r="K30" s="463">
        <f t="shared" si="6"/>
        <v>86.19</v>
      </c>
      <c r="L30" s="420">
        <v>17.84</v>
      </c>
      <c r="M30" s="482">
        <f t="shared" si="7"/>
        <v>103.4</v>
      </c>
    </row>
    <row r="31" spans="1:20" ht="16.5" thickBot="1">
      <c r="A31" s="192" t="s">
        <v>258</v>
      </c>
      <c r="B31" s="844"/>
      <c r="C31" s="671">
        <v>2.8</v>
      </c>
      <c r="D31" s="672">
        <v>2.07</v>
      </c>
      <c r="E31" s="473">
        <f t="shared" si="1"/>
        <v>51.28</v>
      </c>
      <c r="F31" s="478">
        <f t="shared" si="2"/>
        <v>297.19</v>
      </c>
      <c r="G31" s="340"/>
      <c r="H31" s="348">
        <f t="shared" si="3"/>
        <v>42.73</v>
      </c>
      <c r="I31" s="425">
        <f t="shared" si="4"/>
        <v>247.66</v>
      </c>
      <c r="J31" s="489">
        <f t="shared" si="5"/>
        <v>15.26</v>
      </c>
      <c r="K31" s="463">
        <f t="shared" si="6"/>
        <v>88.45</v>
      </c>
      <c r="L31" s="418">
        <v>18.31</v>
      </c>
      <c r="M31" s="416">
        <f t="shared" si="7"/>
        <v>106.12</v>
      </c>
      <c r="N31" s="117"/>
      <c r="O31" s="117"/>
      <c r="P31" s="117"/>
      <c r="Q31" s="117"/>
      <c r="R31" s="117"/>
      <c r="S31" s="117"/>
      <c r="T31" s="117"/>
    </row>
    <row r="32" spans="1:20" ht="16.5" thickBot="1">
      <c r="A32" s="201" t="s">
        <v>255</v>
      </c>
      <c r="B32" s="845"/>
      <c r="C32" s="673">
        <v>2.8</v>
      </c>
      <c r="D32" s="674">
        <v>2.07</v>
      </c>
      <c r="E32" s="473">
        <f t="shared" si="1"/>
        <v>68.47</v>
      </c>
      <c r="F32" s="474">
        <f t="shared" si="2"/>
        <v>396.86</v>
      </c>
      <c r="G32" s="340"/>
      <c r="H32" s="458">
        <f t="shared" si="3"/>
        <v>57.06</v>
      </c>
      <c r="I32" s="475">
        <f t="shared" si="4"/>
        <v>330.72</v>
      </c>
      <c r="J32" s="493">
        <f t="shared" si="5"/>
        <v>20.38</v>
      </c>
      <c r="K32" s="464">
        <f t="shared" si="6"/>
        <v>118.12</v>
      </c>
      <c r="L32" s="419">
        <v>24.46</v>
      </c>
      <c r="M32" s="468">
        <f t="shared" si="7"/>
        <v>141.77</v>
      </c>
      <c r="N32" s="117"/>
      <c r="O32" s="117"/>
      <c r="P32" s="117"/>
      <c r="Q32" s="117"/>
      <c r="R32" s="117"/>
      <c r="S32" s="117"/>
      <c r="T32" s="117"/>
    </row>
    <row r="33" spans="1:20" ht="16.5" thickBot="1">
      <c r="A33" s="191" t="s">
        <v>259</v>
      </c>
      <c r="B33" s="843" t="s">
        <v>24</v>
      </c>
      <c r="C33" s="658">
        <v>2.8</v>
      </c>
      <c r="D33" s="659">
        <v>2.07</v>
      </c>
      <c r="E33" s="473">
        <f t="shared" si="1"/>
        <v>44.95</v>
      </c>
      <c r="F33" s="474">
        <f t="shared" si="2"/>
        <v>260.54</v>
      </c>
      <c r="G33" s="340"/>
      <c r="H33" s="348">
        <f t="shared" si="3"/>
        <v>37.46</v>
      </c>
      <c r="I33" s="425">
        <f t="shared" si="4"/>
        <v>217.12</v>
      </c>
      <c r="J33" s="409">
        <f t="shared" si="5"/>
        <v>13.38</v>
      </c>
      <c r="K33" s="462">
        <f t="shared" si="6"/>
        <v>77.55</v>
      </c>
      <c r="L33" s="417">
        <v>16.05</v>
      </c>
      <c r="M33" s="416">
        <f t="shared" si="7"/>
        <v>93.03</v>
      </c>
      <c r="N33" s="117"/>
      <c r="O33" s="117"/>
      <c r="P33" s="117"/>
      <c r="Q33" s="117"/>
      <c r="R33" s="117"/>
      <c r="S33" s="117"/>
      <c r="T33" s="117"/>
    </row>
    <row r="34" spans="1:13" ht="16.5" thickBot="1">
      <c r="A34" s="192" t="s">
        <v>258</v>
      </c>
      <c r="B34" s="844"/>
      <c r="C34" s="671">
        <v>2.8</v>
      </c>
      <c r="D34" s="672">
        <v>2.07</v>
      </c>
      <c r="E34" s="473">
        <f t="shared" si="1"/>
        <v>45.46</v>
      </c>
      <c r="F34" s="474">
        <f t="shared" si="2"/>
        <v>263.46</v>
      </c>
      <c r="G34" s="340"/>
      <c r="H34" s="348">
        <f t="shared" si="3"/>
        <v>37.88</v>
      </c>
      <c r="I34" s="425">
        <f t="shared" si="4"/>
        <v>219.55</v>
      </c>
      <c r="J34" s="489">
        <f t="shared" si="5"/>
        <v>13.53</v>
      </c>
      <c r="K34" s="463">
        <f t="shared" si="6"/>
        <v>78.42</v>
      </c>
      <c r="L34" s="418">
        <v>16.24</v>
      </c>
      <c r="M34" s="416">
        <f t="shared" si="7"/>
        <v>94.13</v>
      </c>
    </row>
    <row r="35" spans="1:13" ht="16.5" thickBot="1">
      <c r="A35" s="201" t="s">
        <v>250</v>
      </c>
      <c r="B35" s="845"/>
      <c r="C35" s="673">
        <v>2.8</v>
      </c>
      <c r="D35" s="674">
        <v>2.07</v>
      </c>
      <c r="E35" s="473">
        <f t="shared" si="1"/>
        <v>53.59</v>
      </c>
      <c r="F35" s="474">
        <f t="shared" si="2"/>
        <v>310.62</v>
      </c>
      <c r="G35" s="340"/>
      <c r="H35" s="458">
        <f t="shared" si="3"/>
        <v>44.66</v>
      </c>
      <c r="I35" s="475">
        <f t="shared" si="4"/>
        <v>258.85</v>
      </c>
      <c r="J35" s="493">
        <f t="shared" si="5"/>
        <v>15.95</v>
      </c>
      <c r="K35" s="464">
        <f t="shared" si="6"/>
        <v>92.45</v>
      </c>
      <c r="L35" s="419">
        <v>19.14</v>
      </c>
      <c r="M35" s="468">
        <f t="shared" si="7"/>
        <v>110.94</v>
      </c>
    </row>
    <row r="36" spans="1:13" ht="16.5" thickBot="1">
      <c r="A36" s="196" t="s">
        <v>251</v>
      </c>
      <c r="B36" s="202" t="s">
        <v>138</v>
      </c>
      <c r="C36" s="660">
        <v>2.8</v>
      </c>
      <c r="D36" s="661">
        <v>2.07</v>
      </c>
      <c r="E36" s="473">
        <f t="shared" si="1"/>
        <v>40.92</v>
      </c>
      <c r="F36" s="474">
        <f t="shared" si="2"/>
        <v>237.17</v>
      </c>
      <c r="G36" s="340"/>
      <c r="H36" s="458">
        <f t="shared" si="3"/>
        <v>34.1</v>
      </c>
      <c r="I36" s="475">
        <f t="shared" si="4"/>
        <v>197.64</v>
      </c>
      <c r="J36" s="491">
        <f t="shared" si="5"/>
        <v>12.18</v>
      </c>
      <c r="K36" s="465">
        <f t="shared" si="6"/>
        <v>70.6</v>
      </c>
      <c r="L36" s="422">
        <v>14.61</v>
      </c>
      <c r="M36" s="468">
        <f t="shared" si="7"/>
        <v>84.68</v>
      </c>
    </row>
    <row r="37" spans="1:13" ht="16.5" thickBot="1">
      <c r="A37" s="191" t="s">
        <v>251</v>
      </c>
      <c r="B37" s="843" t="s">
        <v>26</v>
      </c>
      <c r="C37" s="658">
        <v>2.8</v>
      </c>
      <c r="D37" s="659">
        <v>2.07</v>
      </c>
      <c r="E37" s="473">
        <f t="shared" si="1"/>
        <v>37.06</v>
      </c>
      <c r="F37" s="474">
        <f t="shared" si="2"/>
        <v>214.78</v>
      </c>
      <c r="G37" s="340"/>
      <c r="H37" s="368">
        <f t="shared" si="3"/>
        <v>30.88</v>
      </c>
      <c r="I37" s="492">
        <f t="shared" si="4"/>
        <v>178.98</v>
      </c>
      <c r="J37" s="495">
        <f t="shared" si="5"/>
        <v>11.03</v>
      </c>
      <c r="K37" s="463">
        <f t="shared" si="6"/>
        <v>63.93</v>
      </c>
      <c r="L37" s="420">
        <v>13.23</v>
      </c>
      <c r="M37" s="482">
        <f t="shared" si="7"/>
        <v>76.68</v>
      </c>
    </row>
    <row r="38" spans="1:13" ht="16.5" thickBot="1">
      <c r="A38" s="201" t="s">
        <v>260</v>
      </c>
      <c r="B38" s="845"/>
      <c r="C38" s="673">
        <v>2.8</v>
      </c>
      <c r="D38" s="674">
        <v>2.07</v>
      </c>
      <c r="E38" s="471">
        <f t="shared" si="1"/>
        <v>36.38</v>
      </c>
      <c r="F38" s="472">
        <f t="shared" si="2"/>
        <v>210.88</v>
      </c>
      <c r="G38" s="340"/>
      <c r="H38" s="458">
        <f t="shared" si="3"/>
        <v>30.32</v>
      </c>
      <c r="I38" s="475">
        <f t="shared" si="4"/>
        <v>175.73</v>
      </c>
      <c r="J38" s="493">
        <f t="shared" si="5"/>
        <v>10.83</v>
      </c>
      <c r="K38" s="464">
        <f t="shared" si="6"/>
        <v>62.77</v>
      </c>
      <c r="L38" s="419">
        <v>12.99</v>
      </c>
      <c r="M38" s="468">
        <f t="shared" si="7"/>
        <v>75.29</v>
      </c>
    </row>
    <row r="39" spans="1:14" ht="18.75" customHeight="1" thickBot="1">
      <c r="A39" s="863" t="s">
        <v>213</v>
      </c>
      <c r="B39" s="864"/>
      <c r="C39" s="864"/>
      <c r="D39" s="864"/>
      <c r="E39" s="864"/>
      <c r="F39" s="865"/>
      <c r="G39" s="340"/>
      <c r="H39" s="460"/>
      <c r="I39" s="460"/>
      <c r="J39" s="413"/>
      <c r="K39" s="413"/>
      <c r="L39" s="179"/>
      <c r="M39" s="188"/>
      <c r="N39" s="176"/>
    </row>
    <row r="40" spans="1:13" ht="16.5" thickBot="1">
      <c r="A40" s="204" t="s">
        <v>118</v>
      </c>
      <c r="B40" s="205" t="s">
        <v>22</v>
      </c>
      <c r="C40" s="685">
        <v>2.44</v>
      </c>
      <c r="D40" s="661">
        <v>1.22</v>
      </c>
      <c r="E40" s="473">
        <f>ROUND(H40*1.2,2)</f>
        <v>86.95</v>
      </c>
      <c r="F40" s="474">
        <f>ROUND(I40*1.2,2)</f>
        <v>258.84</v>
      </c>
      <c r="G40" s="340"/>
      <c r="H40" s="348">
        <f>ROUND($J40*$N$11,2)</f>
        <v>72.46</v>
      </c>
      <c r="I40" s="425">
        <f>ROUND(H40*C40*D40,2)</f>
        <v>215.7</v>
      </c>
      <c r="J40" s="409">
        <f>ROUND(L40/1.2,2)</f>
        <v>25.88</v>
      </c>
      <c r="K40" s="462">
        <f>ROUND(J40*C40*D40,2)</f>
        <v>77.04</v>
      </c>
      <c r="L40" s="180">
        <v>31.05</v>
      </c>
      <c r="M40" s="189">
        <f>ROUND(L40*C40*D40,2)</f>
        <v>92.43</v>
      </c>
    </row>
    <row r="41" spans="1:13" ht="16.5" thickBot="1">
      <c r="A41" s="204" t="s">
        <v>166</v>
      </c>
      <c r="B41" s="205" t="s">
        <v>22</v>
      </c>
      <c r="C41" s="685">
        <v>2.44</v>
      </c>
      <c r="D41" s="661">
        <v>1.22</v>
      </c>
      <c r="E41" s="471">
        <f>ROUND(H41*1.2,2)</f>
        <v>86.15</v>
      </c>
      <c r="F41" s="472">
        <f>ROUND(I41*1.2,2)</f>
        <v>256.44</v>
      </c>
      <c r="G41" s="340"/>
      <c r="H41" s="458">
        <f>ROUND($J41*$N$11,2)</f>
        <v>71.79</v>
      </c>
      <c r="I41" s="475">
        <f>ROUND(H41*C41*D41,2)</f>
        <v>213.7</v>
      </c>
      <c r="J41" s="493">
        <f>ROUND(L41/1.2,2)</f>
        <v>25.64</v>
      </c>
      <c r="K41" s="464">
        <f>ROUND(J41*C41*D41,2)</f>
        <v>76.33</v>
      </c>
      <c r="L41" s="182">
        <v>30.77</v>
      </c>
      <c r="M41" s="459">
        <f>ROUND(L41*C41*D41,2)</f>
        <v>91.6</v>
      </c>
    </row>
    <row r="42" spans="1:14" ht="16.5" thickBot="1">
      <c r="A42" s="594"/>
      <c r="B42" s="591"/>
      <c r="C42" s="592"/>
      <c r="D42" s="592"/>
      <c r="E42" s="593"/>
      <c r="F42" s="593"/>
      <c r="G42" s="340"/>
      <c r="H42" s="352">
        <f>ROUND($J42*$N$11,2)</f>
        <v>0</v>
      </c>
      <c r="I42" s="496">
        <f>ROUND(H42*C42*D42,2)</f>
        <v>0</v>
      </c>
      <c r="J42" s="497">
        <f>ROUND(L42/1.2,2)</f>
        <v>0</v>
      </c>
      <c r="K42" s="464">
        <f>ROUND(J42*C42*D42,2)</f>
        <v>0</v>
      </c>
      <c r="L42" s="469">
        <v>0</v>
      </c>
      <c r="M42" s="470">
        <f>ROUND(L42*C42*D42,2)</f>
        <v>0</v>
      </c>
      <c r="N42" s="176"/>
    </row>
    <row r="43" spans="1:14" ht="15.75">
      <c r="A43" s="69" t="s">
        <v>333</v>
      </c>
      <c r="B43" s="87"/>
      <c r="C43" s="87"/>
      <c r="D43" s="87"/>
      <c r="E43" s="69"/>
      <c r="F43" s="63"/>
      <c r="G43" s="325"/>
      <c r="H43" s="69"/>
      <c r="I43" s="87"/>
      <c r="J43" s="87"/>
      <c r="K43" s="87"/>
      <c r="L43" s="177"/>
      <c r="M43" s="178"/>
      <c r="N43" s="176"/>
    </row>
    <row r="44" spans="1:13" ht="15.75">
      <c r="A44" s="177"/>
      <c r="B44" s="63"/>
      <c r="C44" s="63"/>
      <c r="D44" s="63"/>
      <c r="E44" s="83"/>
      <c r="F44" s="63"/>
      <c r="G44" s="63"/>
      <c r="H44" s="83"/>
      <c r="I44" s="63"/>
      <c r="J44" s="63"/>
      <c r="K44" s="63"/>
      <c r="L44" s="83"/>
      <c r="M44" s="63"/>
    </row>
    <row r="45" spans="1:12" ht="18.75">
      <c r="A45" s="25"/>
      <c r="E45" s="23"/>
      <c r="H45" s="23"/>
      <c r="L45" s="23"/>
    </row>
  </sheetData>
  <sheetProtection password="CC4D" sheet="1"/>
  <mergeCells count="22">
    <mergeCell ref="A39:F39"/>
    <mergeCell ref="J12:K13"/>
    <mergeCell ref="L11:M11"/>
    <mergeCell ref="B33:B35"/>
    <mergeCell ref="B28:B29"/>
    <mergeCell ref="A11:F11"/>
    <mergeCell ref="E12:F13"/>
    <mergeCell ref="H12:I13"/>
    <mergeCell ref="L12:M13"/>
    <mergeCell ref="D1:F1"/>
    <mergeCell ref="D2:F2"/>
    <mergeCell ref="D3:F3"/>
    <mergeCell ref="B16:B18"/>
    <mergeCell ref="A15:F15"/>
    <mergeCell ref="B37:B38"/>
    <mergeCell ref="D10:F10"/>
    <mergeCell ref="D7:F7"/>
    <mergeCell ref="B30:B32"/>
    <mergeCell ref="B23:B27"/>
    <mergeCell ref="B12:D13"/>
    <mergeCell ref="A20:F20"/>
    <mergeCell ref="A12:A14"/>
  </mergeCells>
  <printOptions horizontalCentered="1"/>
  <pageMargins left="0.1968503937007874" right="0.1968503937007874" top="0.1968503937007874" bottom="0.1968503937007874" header="0.31496062992125984" footer="0.31496062992125984"/>
  <pageSetup fitToHeight="2" fitToWidth="1" horizontalDpi="600" verticalDpi="600" orientation="portrait" paperSize="9" scale="79" r:id="rId2"/>
  <headerFooter>
    <oddFooter>&amp;CСтраница &amp;P</oddFooter>
  </headerFooter>
  <colBreaks count="1" manualBreakCount="1">
    <brk id="6" max="44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view="pageBreakPreview" zoomScaleSheetLayoutView="100" zoomScalePageLayoutView="0" workbookViewId="0" topLeftCell="A1">
      <selection activeCell="P13" sqref="P13"/>
    </sheetView>
  </sheetViews>
  <sheetFormatPr defaultColWidth="9.140625" defaultRowHeight="12.75"/>
  <cols>
    <col min="1" max="1" width="48.57421875" style="23" customWidth="1"/>
    <col min="2" max="2" width="16.140625" style="23" customWidth="1"/>
    <col min="3" max="3" width="15.57421875" style="23" customWidth="1"/>
    <col min="4" max="4" width="20.00390625" style="23" customWidth="1"/>
    <col min="5" max="5" width="18.00390625" style="71" customWidth="1"/>
    <col min="6" max="6" width="17.140625" style="23" customWidth="1"/>
    <col min="7" max="7" width="4.8515625" style="23" hidden="1" customWidth="1"/>
    <col min="8" max="8" width="16.7109375" style="71" hidden="1" customWidth="1"/>
    <col min="9" max="9" width="9.00390625" style="23" hidden="1" customWidth="1"/>
    <col min="10" max="10" width="10.421875" style="23" hidden="1" customWidth="1"/>
    <col min="11" max="11" width="12.7109375" style="23" hidden="1" customWidth="1"/>
    <col min="12" max="12" width="10.57421875" style="71" hidden="1" customWidth="1"/>
    <col min="13" max="13" width="12.421875" style="23" hidden="1" customWidth="1"/>
    <col min="14" max="14" width="10.421875" style="0" hidden="1" customWidth="1"/>
  </cols>
  <sheetData>
    <row r="1" spans="1:13" ht="15.75">
      <c r="A1" s="40"/>
      <c r="B1" s="40"/>
      <c r="C1" s="28"/>
      <c r="D1" s="793"/>
      <c r="E1" s="793"/>
      <c r="F1" s="793"/>
      <c r="G1" s="27"/>
      <c r="H1" s="27"/>
      <c r="I1"/>
      <c r="J1"/>
      <c r="K1"/>
      <c r="L1"/>
      <c r="M1"/>
    </row>
    <row r="2" spans="1:13" ht="15.75">
      <c r="A2" s="40"/>
      <c r="B2" s="28"/>
      <c r="C2" s="28"/>
      <c r="D2" s="793"/>
      <c r="E2" s="793"/>
      <c r="F2" s="793"/>
      <c r="G2" s="27"/>
      <c r="H2" s="27"/>
      <c r="I2" s="117"/>
      <c r="J2" s="117"/>
      <c r="K2" s="117"/>
      <c r="L2" s="117"/>
      <c r="M2" s="117"/>
    </row>
    <row r="3" spans="1:13" ht="15.75">
      <c r="A3" s="40"/>
      <c r="B3" s="28"/>
      <c r="C3" s="28"/>
      <c r="D3" s="793"/>
      <c r="E3" s="793"/>
      <c r="F3" s="793"/>
      <c r="G3" s="27"/>
      <c r="H3" s="27"/>
      <c r="I3"/>
      <c r="J3"/>
      <c r="K3"/>
      <c r="L3"/>
      <c r="M3"/>
    </row>
    <row r="4" spans="1:13" ht="15.75">
      <c r="A4" s="40"/>
      <c r="B4" s="28"/>
      <c r="C4" s="28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ht="15.75">
      <c r="A5" s="40"/>
      <c r="B5" s="28"/>
      <c r="C5" s="28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ht="15.75">
      <c r="A6" s="40"/>
      <c r="B6" s="28"/>
      <c r="C6" s="28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ht="14.25" customHeight="1">
      <c r="A7" s="41"/>
      <c r="B7" s="28"/>
      <c r="C7" s="28"/>
      <c r="D7" s="793"/>
      <c r="E7" s="793"/>
      <c r="F7" s="793"/>
      <c r="G7" s="27"/>
      <c r="H7" s="27"/>
      <c r="I7"/>
      <c r="J7"/>
      <c r="K7"/>
      <c r="L7"/>
      <c r="M7"/>
    </row>
    <row r="8" spans="1:13" ht="15" customHeight="1">
      <c r="A8" s="49"/>
      <c r="B8" s="49"/>
      <c r="C8" s="49"/>
      <c r="D8" s="49"/>
      <c r="E8" s="273"/>
      <c r="F8" s="274"/>
      <c r="G8" s="274"/>
      <c r="H8" s="273"/>
      <c r="I8" s="274"/>
      <c r="J8" s="274"/>
      <c r="K8" s="274"/>
      <c r="M8" s="24"/>
    </row>
    <row r="9" spans="3:13" ht="15.75">
      <c r="C9" s="63"/>
      <c r="D9" s="63"/>
      <c r="E9" s="122"/>
      <c r="F9" s="123"/>
      <c r="G9" s="340"/>
      <c r="H9" s="340"/>
      <c r="I9" s="340"/>
      <c r="J9" s="340"/>
      <c r="K9" s="340"/>
      <c r="L9" s="83"/>
      <c r="M9" s="122"/>
    </row>
    <row r="10" spans="1:13" ht="16.5" thickBot="1">
      <c r="A10" s="100"/>
      <c r="B10" s="63"/>
      <c r="C10" s="63"/>
      <c r="D10" s="1087" t="str">
        <f>'Шпон дуб_шпон укр_пиленный шпон'!D12:E12</f>
        <v>Прайс лист от  21/04/2020</v>
      </c>
      <c r="E10" s="1087"/>
      <c r="F10" s="1087"/>
      <c r="G10" s="340"/>
      <c r="H10" s="340"/>
      <c r="I10" s="340"/>
      <c r="J10" s="340"/>
      <c r="K10" s="340"/>
      <c r="L10" s="175"/>
      <c r="M10"/>
    </row>
    <row r="11" spans="1:14" ht="50.25" customHeight="1" thickBot="1">
      <c r="A11" s="872" t="s">
        <v>334</v>
      </c>
      <c r="B11" s="872"/>
      <c r="C11" s="872"/>
      <c r="D11" s="872"/>
      <c r="E11" s="872"/>
      <c r="F11" s="872"/>
      <c r="G11" s="340"/>
      <c r="H11" s="340"/>
      <c r="I11" s="340"/>
      <c r="J11" s="340"/>
      <c r="K11" s="340"/>
      <c r="L11" s="870" t="s">
        <v>218</v>
      </c>
      <c r="M11" s="871"/>
      <c r="N11" s="174">
        <v>2.8</v>
      </c>
    </row>
    <row r="12" spans="1:13" ht="18.75" customHeight="1">
      <c r="A12" s="830" t="s">
        <v>133</v>
      </c>
      <c r="B12" s="848" t="s">
        <v>19</v>
      </c>
      <c r="C12" s="849"/>
      <c r="D12" s="850"/>
      <c r="E12" s="873" t="s">
        <v>252</v>
      </c>
      <c r="F12" s="874"/>
      <c r="G12" s="340"/>
      <c r="H12" s="877" t="s">
        <v>317</v>
      </c>
      <c r="I12" s="878"/>
      <c r="J12" s="866" t="s">
        <v>312</v>
      </c>
      <c r="K12" s="867"/>
      <c r="L12" s="881" t="s">
        <v>224</v>
      </c>
      <c r="M12" s="882"/>
    </row>
    <row r="13" spans="1:13" ht="34.5" customHeight="1">
      <c r="A13" s="857"/>
      <c r="B13" s="851"/>
      <c r="C13" s="852"/>
      <c r="D13" s="853"/>
      <c r="E13" s="875"/>
      <c r="F13" s="876"/>
      <c r="G13" s="340"/>
      <c r="H13" s="879"/>
      <c r="I13" s="880"/>
      <c r="J13" s="868"/>
      <c r="K13" s="869"/>
      <c r="L13" s="883"/>
      <c r="M13" s="884"/>
    </row>
    <row r="14" spans="1:13" ht="16.5" thickBot="1">
      <c r="A14" s="857"/>
      <c r="B14" s="577" t="s">
        <v>20</v>
      </c>
      <c r="C14" s="577" t="s">
        <v>38</v>
      </c>
      <c r="D14" s="577" t="s">
        <v>39</v>
      </c>
      <c r="E14" s="577" t="s">
        <v>15</v>
      </c>
      <c r="F14" s="638" t="s">
        <v>16</v>
      </c>
      <c r="G14" s="340"/>
      <c r="H14" s="641" t="s">
        <v>15</v>
      </c>
      <c r="I14" s="347" t="s">
        <v>16</v>
      </c>
      <c r="J14" s="486" t="s">
        <v>15</v>
      </c>
      <c r="K14" s="487" t="s">
        <v>16</v>
      </c>
      <c r="L14" s="187" t="s">
        <v>15</v>
      </c>
      <c r="M14" s="640" t="s">
        <v>16</v>
      </c>
    </row>
    <row r="15" spans="1:13" ht="18" customHeight="1" thickBot="1">
      <c r="A15" s="860" t="s">
        <v>21</v>
      </c>
      <c r="B15" s="861"/>
      <c r="C15" s="861"/>
      <c r="D15" s="861"/>
      <c r="E15" s="861"/>
      <c r="F15" s="862"/>
      <c r="G15" s="340"/>
      <c r="H15" s="415"/>
      <c r="I15" s="415"/>
      <c r="J15" s="415"/>
      <c r="K15" s="415"/>
      <c r="L15" s="415"/>
      <c r="M15"/>
    </row>
    <row r="16" spans="1:19" ht="16.5" thickBot="1">
      <c r="A16" s="193" t="s">
        <v>329</v>
      </c>
      <c r="B16" s="639" t="s">
        <v>22</v>
      </c>
      <c r="C16" s="658">
        <v>2.8</v>
      </c>
      <c r="D16" s="659">
        <v>2.07</v>
      </c>
      <c r="E16" s="473">
        <f>ROUND(H16*1.2,2)</f>
        <v>36.7</v>
      </c>
      <c r="F16" s="474">
        <f>ROUND(I16*1.2,2)</f>
        <v>212.69</v>
      </c>
      <c r="G16" s="340"/>
      <c r="H16" s="348">
        <f>ROUND($J16*$N$11,2)</f>
        <v>30.58</v>
      </c>
      <c r="I16" s="425">
        <f>ROUND(H16*C16*D16,2)</f>
        <v>177.24</v>
      </c>
      <c r="J16" s="409">
        <f>ROUND(L16/1.2,2)</f>
        <v>10.92</v>
      </c>
      <c r="K16" s="462">
        <f>ROUND(J16*C16*D16,2)</f>
        <v>63.29</v>
      </c>
      <c r="L16" s="180">
        <v>13.1</v>
      </c>
      <c r="M16" s="189">
        <f>ROUND(L16*C16*D16,2)</f>
        <v>75.93</v>
      </c>
      <c r="N16" s="117"/>
      <c r="O16" s="117"/>
      <c r="P16" s="117"/>
      <c r="Q16" s="117"/>
      <c r="R16" s="117"/>
      <c r="S16" s="117"/>
    </row>
    <row r="17" spans="1:13" ht="16.5" thickBot="1">
      <c r="A17" s="193" t="s">
        <v>329</v>
      </c>
      <c r="B17" s="197" t="s">
        <v>131</v>
      </c>
      <c r="C17" s="660">
        <v>2.8</v>
      </c>
      <c r="D17" s="661">
        <v>2.07</v>
      </c>
      <c r="E17" s="473">
        <f>ROUND(H17*1.2,2)</f>
        <v>35.71</v>
      </c>
      <c r="F17" s="474">
        <f>ROUND(I17*1.2,2)</f>
        <v>206.99</v>
      </c>
      <c r="G17" s="340"/>
      <c r="H17" s="458">
        <f>ROUND($J17*$N$11,2)</f>
        <v>29.76</v>
      </c>
      <c r="I17" s="475">
        <f>ROUND(H17*C17*D17,2)</f>
        <v>172.49</v>
      </c>
      <c r="J17" s="491">
        <f>ROUND(L17/1.2,2)</f>
        <v>10.63</v>
      </c>
      <c r="K17" s="465">
        <f>ROUND(J17*C17*D17,2)</f>
        <v>61.61</v>
      </c>
      <c r="L17" s="182">
        <v>12.75</v>
      </c>
      <c r="M17" s="459">
        <f>ROUND(L17*C17*D17,2)</f>
        <v>73.9</v>
      </c>
    </row>
    <row r="18" spans="1:14" ht="18" customHeight="1" thickBot="1">
      <c r="A18" s="860" t="s">
        <v>25</v>
      </c>
      <c r="B18" s="855"/>
      <c r="C18" s="855"/>
      <c r="D18" s="855"/>
      <c r="E18" s="855"/>
      <c r="F18" s="856"/>
      <c r="G18" s="340"/>
      <c r="H18" s="460"/>
      <c r="I18" s="460"/>
      <c r="J18" s="413"/>
      <c r="K18" s="413"/>
      <c r="L18" s="179"/>
      <c r="M18" s="188"/>
      <c r="N18" s="176"/>
    </row>
    <row r="19" spans="1:13" ht="16.5" thickBot="1">
      <c r="A19" s="648" t="s">
        <v>329</v>
      </c>
      <c r="B19" s="651" t="s">
        <v>211</v>
      </c>
      <c r="C19" s="662">
        <v>2.8</v>
      </c>
      <c r="D19" s="663">
        <v>2.07</v>
      </c>
      <c r="E19" s="473">
        <f>ROUND(H19*1.2,2)</f>
        <v>60.78</v>
      </c>
      <c r="F19" s="474">
        <f>ROUND(I19*1.2,2)</f>
        <v>352.28</v>
      </c>
      <c r="G19" s="340"/>
      <c r="H19" s="458">
        <f aca="true" t="shared" si="0" ref="H19:H42">ROUND($J19*$N$11,2)</f>
        <v>50.65</v>
      </c>
      <c r="I19" s="475">
        <f aca="true" t="shared" si="1" ref="I19:I42">ROUND(H19*C19*D19,2)</f>
        <v>293.57</v>
      </c>
      <c r="J19" s="491">
        <f aca="true" t="shared" si="2" ref="J19:J42">ROUND(L19/1.2,2)</f>
        <v>18.09</v>
      </c>
      <c r="K19" s="465">
        <f aca="true" t="shared" si="3" ref="K19:K42">ROUND(J19*C19*D19,2)</f>
        <v>104.85</v>
      </c>
      <c r="L19" s="422">
        <v>21.71</v>
      </c>
      <c r="M19" s="468">
        <f aca="true" t="shared" si="4" ref="M19:M42">ROUND(L19*C19*D19,2)</f>
        <v>125.83</v>
      </c>
    </row>
    <row r="20" spans="1:13" ht="16.5" thickBot="1">
      <c r="A20" s="649" t="s">
        <v>346</v>
      </c>
      <c r="B20" s="894" t="s">
        <v>22</v>
      </c>
      <c r="C20" s="664">
        <v>2.8</v>
      </c>
      <c r="D20" s="664">
        <v>2.07</v>
      </c>
      <c r="E20" s="473">
        <f aca="true" t="shared" si="5" ref="E20:E25">ROUND(H20*1.2,2)</f>
        <v>50.27</v>
      </c>
      <c r="F20" s="474">
        <f aca="true" t="shared" si="6" ref="F20:F25">ROUND(I20*1.2,2)</f>
        <v>291.35</v>
      </c>
      <c r="G20" s="340"/>
      <c r="H20" s="348">
        <f t="shared" si="0"/>
        <v>41.89</v>
      </c>
      <c r="I20" s="425">
        <f t="shared" si="1"/>
        <v>242.79</v>
      </c>
      <c r="J20" s="409">
        <f t="shared" si="2"/>
        <v>14.96</v>
      </c>
      <c r="K20" s="462">
        <f t="shared" si="3"/>
        <v>86.71</v>
      </c>
      <c r="L20" s="417">
        <v>17.95</v>
      </c>
      <c r="M20" s="416">
        <f t="shared" si="4"/>
        <v>104.04</v>
      </c>
    </row>
    <row r="21" spans="1:13" ht="16.5" thickBot="1">
      <c r="A21" s="652" t="s">
        <v>346</v>
      </c>
      <c r="B21" s="895"/>
      <c r="C21" s="665">
        <v>2.07</v>
      </c>
      <c r="D21" s="665">
        <v>2.8</v>
      </c>
      <c r="E21" s="473">
        <f t="shared" si="5"/>
        <v>50.27</v>
      </c>
      <c r="F21" s="474">
        <f t="shared" si="6"/>
        <v>291.35</v>
      </c>
      <c r="G21" s="340"/>
      <c r="H21" s="348">
        <f t="shared" si="0"/>
        <v>41.89</v>
      </c>
      <c r="I21" s="425">
        <f t="shared" si="1"/>
        <v>242.79</v>
      </c>
      <c r="J21" s="489">
        <f t="shared" si="2"/>
        <v>14.96</v>
      </c>
      <c r="K21" s="463">
        <f t="shared" si="3"/>
        <v>86.71</v>
      </c>
      <c r="L21" s="418">
        <v>17.95</v>
      </c>
      <c r="M21" s="416">
        <f t="shared" si="4"/>
        <v>104.04</v>
      </c>
    </row>
    <row r="22" spans="1:13" ht="16.5" thickBot="1">
      <c r="A22" s="652" t="s">
        <v>347</v>
      </c>
      <c r="B22" s="895"/>
      <c r="C22" s="664">
        <v>2.8</v>
      </c>
      <c r="D22" s="664">
        <v>2.07</v>
      </c>
      <c r="E22" s="473">
        <f>ROUND(H22*1.2,2)</f>
        <v>48.85</v>
      </c>
      <c r="F22" s="474">
        <f>ROUND(I22*1.2,2)</f>
        <v>283.15</v>
      </c>
      <c r="G22" s="340"/>
      <c r="H22" s="348">
        <f t="shared" si="0"/>
        <v>40.71</v>
      </c>
      <c r="I22" s="425">
        <f>ROUND(H22*C22*D22,2)</f>
        <v>235.96</v>
      </c>
      <c r="J22" s="489">
        <f>ROUND(L22/1.2,2)</f>
        <v>14.54</v>
      </c>
      <c r="K22" s="463">
        <f>ROUND(J22*C22*D22,2)</f>
        <v>84.27</v>
      </c>
      <c r="L22" s="421">
        <v>17.45</v>
      </c>
      <c r="M22" s="416">
        <f t="shared" si="4"/>
        <v>101.14</v>
      </c>
    </row>
    <row r="23" spans="1:13" ht="16.5" thickBot="1">
      <c r="A23" s="655" t="s">
        <v>338</v>
      </c>
      <c r="B23" s="895"/>
      <c r="C23" s="665">
        <v>2.8</v>
      </c>
      <c r="D23" s="665">
        <v>1.033</v>
      </c>
      <c r="E23" s="473">
        <f t="shared" si="5"/>
        <v>83.96</v>
      </c>
      <c r="F23" s="474">
        <f t="shared" si="6"/>
        <v>242.86</v>
      </c>
      <c r="G23" s="340"/>
      <c r="H23" s="348">
        <f t="shared" si="0"/>
        <v>69.97</v>
      </c>
      <c r="I23" s="425">
        <f t="shared" si="1"/>
        <v>202.38</v>
      </c>
      <c r="J23" s="489">
        <f t="shared" si="2"/>
        <v>24.99</v>
      </c>
      <c r="K23" s="463">
        <f t="shared" si="3"/>
        <v>72.28</v>
      </c>
      <c r="L23" s="421">
        <v>29.99</v>
      </c>
      <c r="M23" s="416">
        <f t="shared" si="4"/>
        <v>86.74</v>
      </c>
    </row>
    <row r="24" spans="1:13" ht="16.5" thickBot="1">
      <c r="A24" s="654" t="s">
        <v>336</v>
      </c>
      <c r="B24" s="895"/>
      <c r="C24" s="665">
        <v>2.8</v>
      </c>
      <c r="D24" s="665">
        <v>1.033</v>
      </c>
      <c r="E24" s="473">
        <f t="shared" si="5"/>
        <v>86.78</v>
      </c>
      <c r="F24" s="474">
        <f t="shared" si="6"/>
        <v>251.02</v>
      </c>
      <c r="G24" s="340"/>
      <c r="H24" s="348">
        <f t="shared" si="0"/>
        <v>72.32</v>
      </c>
      <c r="I24" s="425">
        <f t="shared" si="1"/>
        <v>209.18</v>
      </c>
      <c r="J24" s="489">
        <f t="shared" si="2"/>
        <v>25.83</v>
      </c>
      <c r="K24" s="463">
        <f t="shared" si="3"/>
        <v>74.71</v>
      </c>
      <c r="L24" s="421">
        <v>30.99</v>
      </c>
      <c r="M24" s="416">
        <f t="shared" si="4"/>
        <v>89.64</v>
      </c>
    </row>
    <row r="25" spans="1:13" ht="16.5" thickBot="1">
      <c r="A25" s="654" t="s">
        <v>337</v>
      </c>
      <c r="B25" s="895"/>
      <c r="C25" s="665">
        <v>2.8</v>
      </c>
      <c r="D25" s="665">
        <v>1.033</v>
      </c>
      <c r="E25" s="473">
        <f t="shared" si="5"/>
        <v>86.78</v>
      </c>
      <c r="F25" s="474">
        <f t="shared" si="6"/>
        <v>251.02</v>
      </c>
      <c r="G25" s="340"/>
      <c r="H25" s="348">
        <f t="shared" si="0"/>
        <v>72.32</v>
      </c>
      <c r="I25" s="425">
        <f t="shared" si="1"/>
        <v>209.18</v>
      </c>
      <c r="J25" s="489">
        <f t="shared" si="2"/>
        <v>25.83</v>
      </c>
      <c r="K25" s="463">
        <f t="shared" si="3"/>
        <v>74.71</v>
      </c>
      <c r="L25" s="421">
        <v>30.99</v>
      </c>
      <c r="M25" s="416">
        <f t="shared" si="4"/>
        <v>89.64</v>
      </c>
    </row>
    <row r="26" spans="1:13" ht="16.5" thickBot="1">
      <c r="A26" s="652" t="s">
        <v>330</v>
      </c>
      <c r="B26" s="895"/>
      <c r="C26" s="665">
        <v>2.8</v>
      </c>
      <c r="D26" s="665">
        <v>2.07</v>
      </c>
      <c r="E26" s="473">
        <f aca="true" t="shared" si="7" ref="E26:E35">ROUND(H26*1.2,2)</f>
        <v>46.13</v>
      </c>
      <c r="F26" s="474">
        <f aca="true" t="shared" si="8" ref="F26:F35">ROUND(I26*1.2,2)</f>
        <v>267.36</v>
      </c>
      <c r="G26" s="340"/>
      <c r="H26" s="348">
        <f t="shared" si="0"/>
        <v>38.44</v>
      </c>
      <c r="I26" s="425">
        <f t="shared" si="1"/>
        <v>222.8</v>
      </c>
      <c r="J26" s="489">
        <f t="shared" si="2"/>
        <v>13.73</v>
      </c>
      <c r="K26" s="463">
        <f t="shared" si="3"/>
        <v>79.58</v>
      </c>
      <c r="L26" s="421">
        <v>16.47</v>
      </c>
      <c r="M26" s="416">
        <f t="shared" si="4"/>
        <v>95.46</v>
      </c>
    </row>
    <row r="27" spans="1:13" ht="16.5" thickBot="1">
      <c r="A27" s="652" t="s">
        <v>330</v>
      </c>
      <c r="B27" s="895"/>
      <c r="C27" s="665">
        <v>2.07</v>
      </c>
      <c r="D27" s="665">
        <v>2.8</v>
      </c>
      <c r="E27" s="473">
        <f t="shared" si="7"/>
        <v>46.13</v>
      </c>
      <c r="F27" s="474">
        <f t="shared" si="8"/>
        <v>267.36</v>
      </c>
      <c r="G27" s="340"/>
      <c r="H27" s="348">
        <f t="shared" si="0"/>
        <v>38.44</v>
      </c>
      <c r="I27" s="425">
        <f t="shared" si="1"/>
        <v>222.8</v>
      </c>
      <c r="J27" s="489">
        <f t="shared" si="2"/>
        <v>13.73</v>
      </c>
      <c r="K27" s="463">
        <f t="shared" si="3"/>
        <v>79.58</v>
      </c>
      <c r="L27" s="484">
        <v>16.47</v>
      </c>
      <c r="M27" s="416">
        <f t="shared" si="4"/>
        <v>95.46</v>
      </c>
    </row>
    <row r="28" spans="1:13" ht="16.5" thickBot="1">
      <c r="A28" s="654" t="s">
        <v>339</v>
      </c>
      <c r="B28" s="895"/>
      <c r="C28" s="665">
        <v>2.8</v>
      </c>
      <c r="D28" s="665">
        <v>1.033</v>
      </c>
      <c r="E28" s="473">
        <f t="shared" si="7"/>
        <v>86.78</v>
      </c>
      <c r="F28" s="474">
        <f t="shared" si="8"/>
        <v>251.02</v>
      </c>
      <c r="G28" s="340"/>
      <c r="H28" s="348">
        <f t="shared" si="0"/>
        <v>72.32</v>
      </c>
      <c r="I28" s="425">
        <f aca="true" t="shared" si="9" ref="I28:I34">ROUND(H28*C28*D28,2)</f>
        <v>209.18</v>
      </c>
      <c r="J28" s="489">
        <f aca="true" t="shared" si="10" ref="J28:J34">ROUND(L28/1.2,2)</f>
        <v>25.83</v>
      </c>
      <c r="K28" s="463">
        <f aca="true" t="shared" si="11" ref="K28:K34">ROUND(J28*C28*D28,2)</f>
        <v>74.71</v>
      </c>
      <c r="L28" s="254">
        <v>30.99</v>
      </c>
      <c r="M28" s="416">
        <f t="shared" si="4"/>
        <v>89.64</v>
      </c>
    </row>
    <row r="29" spans="1:13" ht="16.5" thickBot="1">
      <c r="A29" s="654" t="s">
        <v>340</v>
      </c>
      <c r="B29" s="896"/>
      <c r="C29" s="665">
        <v>2.8</v>
      </c>
      <c r="D29" s="665">
        <v>1.033</v>
      </c>
      <c r="E29" s="473">
        <f t="shared" si="7"/>
        <v>86.78</v>
      </c>
      <c r="F29" s="474">
        <f t="shared" si="8"/>
        <v>251.02</v>
      </c>
      <c r="G29" s="340"/>
      <c r="H29" s="348">
        <f t="shared" si="0"/>
        <v>72.32</v>
      </c>
      <c r="I29" s="425">
        <f t="shared" si="9"/>
        <v>209.18</v>
      </c>
      <c r="J29" s="489">
        <f t="shared" si="10"/>
        <v>25.83</v>
      </c>
      <c r="K29" s="463">
        <f t="shared" si="11"/>
        <v>74.71</v>
      </c>
      <c r="L29" s="254">
        <v>30.99</v>
      </c>
      <c r="M29" s="416">
        <f t="shared" si="4"/>
        <v>89.64</v>
      </c>
    </row>
    <row r="30" spans="1:13" ht="16.5" thickBot="1">
      <c r="A30" s="654" t="s">
        <v>341</v>
      </c>
      <c r="B30" s="896"/>
      <c r="C30" s="665">
        <v>2.8</v>
      </c>
      <c r="D30" s="665">
        <v>1.033</v>
      </c>
      <c r="E30" s="473">
        <f t="shared" si="7"/>
        <v>86.78</v>
      </c>
      <c r="F30" s="474">
        <f t="shared" si="8"/>
        <v>251.02</v>
      </c>
      <c r="G30" s="340"/>
      <c r="H30" s="348">
        <f t="shared" si="0"/>
        <v>72.32</v>
      </c>
      <c r="I30" s="425">
        <f t="shared" si="9"/>
        <v>209.18</v>
      </c>
      <c r="J30" s="489">
        <f t="shared" si="10"/>
        <v>25.83</v>
      </c>
      <c r="K30" s="463">
        <f t="shared" si="11"/>
        <v>74.71</v>
      </c>
      <c r="L30" s="254">
        <v>30.99</v>
      </c>
      <c r="M30" s="416">
        <f t="shared" si="4"/>
        <v>89.64</v>
      </c>
    </row>
    <row r="31" spans="1:13" ht="16.5" thickBot="1">
      <c r="A31" s="654" t="s">
        <v>342</v>
      </c>
      <c r="B31" s="896"/>
      <c r="C31" s="665">
        <v>2.8</v>
      </c>
      <c r="D31" s="665">
        <v>1.033</v>
      </c>
      <c r="E31" s="473">
        <f t="shared" si="7"/>
        <v>86.78</v>
      </c>
      <c r="F31" s="474">
        <f t="shared" si="8"/>
        <v>251.02</v>
      </c>
      <c r="G31" s="340"/>
      <c r="H31" s="348">
        <f t="shared" si="0"/>
        <v>72.32</v>
      </c>
      <c r="I31" s="425">
        <f t="shared" si="9"/>
        <v>209.18</v>
      </c>
      <c r="J31" s="489">
        <f t="shared" si="10"/>
        <v>25.83</v>
      </c>
      <c r="K31" s="463">
        <f t="shared" si="11"/>
        <v>74.71</v>
      </c>
      <c r="L31" s="254">
        <v>30.99</v>
      </c>
      <c r="M31" s="416">
        <f>ROUND(L31*C31*D31,2)</f>
        <v>89.64</v>
      </c>
    </row>
    <row r="32" spans="1:13" ht="16.5" thickBot="1">
      <c r="A32" s="657" t="s">
        <v>331</v>
      </c>
      <c r="B32" s="896"/>
      <c r="C32" s="665">
        <v>2.8</v>
      </c>
      <c r="D32" s="665">
        <v>2.07</v>
      </c>
      <c r="E32" s="473">
        <f t="shared" si="7"/>
        <v>46.07</v>
      </c>
      <c r="F32" s="474">
        <f t="shared" si="8"/>
        <v>267.01</v>
      </c>
      <c r="G32" s="340"/>
      <c r="H32" s="348">
        <f t="shared" si="0"/>
        <v>38.39</v>
      </c>
      <c r="I32" s="425">
        <f t="shared" si="9"/>
        <v>222.51</v>
      </c>
      <c r="J32" s="489">
        <f t="shared" si="10"/>
        <v>13.71</v>
      </c>
      <c r="K32" s="463">
        <f t="shared" si="11"/>
        <v>79.46</v>
      </c>
      <c r="L32" s="254">
        <v>16.45</v>
      </c>
      <c r="M32" s="416">
        <f t="shared" si="4"/>
        <v>95.34</v>
      </c>
    </row>
    <row r="33" spans="1:13" ht="16.5" thickBot="1">
      <c r="A33" s="656" t="s">
        <v>343</v>
      </c>
      <c r="B33" s="896"/>
      <c r="C33" s="666">
        <v>2.8</v>
      </c>
      <c r="D33" s="665">
        <v>1.033</v>
      </c>
      <c r="E33" s="473">
        <f t="shared" si="7"/>
        <v>86.78</v>
      </c>
      <c r="F33" s="474">
        <f t="shared" si="8"/>
        <v>251.02</v>
      </c>
      <c r="G33" s="340"/>
      <c r="H33" s="348">
        <f t="shared" si="0"/>
        <v>72.32</v>
      </c>
      <c r="I33" s="425">
        <f t="shared" si="9"/>
        <v>209.18</v>
      </c>
      <c r="J33" s="489">
        <f t="shared" si="10"/>
        <v>25.83</v>
      </c>
      <c r="K33" s="463">
        <f t="shared" si="11"/>
        <v>74.71</v>
      </c>
      <c r="L33" s="254">
        <v>30.99</v>
      </c>
      <c r="M33" s="416">
        <f t="shared" si="4"/>
        <v>89.64</v>
      </c>
    </row>
    <row r="34" spans="1:13" ht="16.5" thickBot="1">
      <c r="A34" s="654" t="s">
        <v>344</v>
      </c>
      <c r="B34" s="896"/>
      <c r="C34" s="665">
        <v>2.8</v>
      </c>
      <c r="D34" s="665">
        <v>1.033</v>
      </c>
      <c r="E34" s="473">
        <f t="shared" si="7"/>
        <v>109.16</v>
      </c>
      <c r="F34" s="474">
        <f t="shared" si="8"/>
        <v>315.74</v>
      </c>
      <c r="G34" s="340"/>
      <c r="H34" s="348">
        <f t="shared" si="0"/>
        <v>90.97</v>
      </c>
      <c r="I34" s="425">
        <f t="shared" si="9"/>
        <v>263.12</v>
      </c>
      <c r="J34" s="489">
        <f t="shared" si="10"/>
        <v>32.49</v>
      </c>
      <c r="K34" s="463">
        <f t="shared" si="11"/>
        <v>93.97</v>
      </c>
      <c r="L34" s="254">
        <v>38.99</v>
      </c>
      <c r="M34" s="416">
        <f t="shared" si="4"/>
        <v>112.77</v>
      </c>
    </row>
    <row r="35" spans="1:13" ht="16.5" thickBot="1">
      <c r="A35" s="654" t="s">
        <v>345</v>
      </c>
      <c r="B35" s="896"/>
      <c r="C35" s="667">
        <v>2.8</v>
      </c>
      <c r="D35" s="665">
        <v>1.033</v>
      </c>
      <c r="E35" s="473">
        <f t="shared" si="7"/>
        <v>109.16</v>
      </c>
      <c r="F35" s="474">
        <f t="shared" si="8"/>
        <v>315.74</v>
      </c>
      <c r="G35" s="340"/>
      <c r="H35" s="348">
        <f t="shared" si="0"/>
        <v>90.97</v>
      </c>
      <c r="I35" s="425">
        <f t="shared" si="1"/>
        <v>263.12</v>
      </c>
      <c r="J35" s="489">
        <f t="shared" si="2"/>
        <v>32.49</v>
      </c>
      <c r="K35" s="412">
        <f t="shared" si="3"/>
        <v>93.97</v>
      </c>
      <c r="L35" s="702">
        <v>38.99</v>
      </c>
      <c r="M35" s="416">
        <f t="shared" si="4"/>
        <v>112.77</v>
      </c>
    </row>
    <row r="36" spans="1:13" ht="16.5" thickBot="1">
      <c r="A36" s="649" t="s">
        <v>329</v>
      </c>
      <c r="B36" s="897" t="s">
        <v>131</v>
      </c>
      <c r="C36" s="668">
        <v>2.8</v>
      </c>
      <c r="D36" s="669">
        <v>2.07</v>
      </c>
      <c r="E36" s="473">
        <f aca="true" t="shared" si="12" ref="E36:E42">ROUND(H36*1.2,2)</f>
        <v>46.07</v>
      </c>
      <c r="F36" s="474">
        <f aca="true" t="shared" si="13" ref="F36:F42">ROUND(I36*1.2,2)</f>
        <v>267.01</v>
      </c>
      <c r="G36" s="340"/>
      <c r="H36" s="479">
        <f t="shared" si="0"/>
        <v>38.39</v>
      </c>
      <c r="I36" s="488">
        <f t="shared" si="1"/>
        <v>222.51</v>
      </c>
      <c r="J36" s="494">
        <f t="shared" si="2"/>
        <v>13.71</v>
      </c>
      <c r="K36" s="483">
        <f t="shared" si="3"/>
        <v>79.46</v>
      </c>
      <c r="L36" s="653">
        <v>16.45</v>
      </c>
      <c r="M36" s="485">
        <f t="shared" si="4"/>
        <v>95.34</v>
      </c>
    </row>
    <row r="37" spans="1:13" ht="16.5" thickBot="1">
      <c r="A37" s="650" t="s">
        <v>329</v>
      </c>
      <c r="B37" s="840"/>
      <c r="C37" s="670">
        <v>2.07</v>
      </c>
      <c r="D37" s="670">
        <v>2.8</v>
      </c>
      <c r="E37" s="473">
        <f t="shared" si="12"/>
        <v>46.07</v>
      </c>
      <c r="F37" s="474">
        <f t="shared" si="13"/>
        <v>267.01</v>
      </c>
      <c r="G37" s="340"/>
      <c r="H37" s="458">
        <f t="shared" si="0"/>
        <v>38.39</v>
      </c>
      <c r="I37" s="475">
        <f t="shared" si="1"/>
        <v>222.51</v>
      </c>
      <c r="J37" s="491">
        <f t="shared" si="2"/>
        <v>13.71</v>
      </c>
      <c r="K37" s="465">
        <f t="shared" si="3"/>
        <v>79.46</v>
      </c>
      <c r="L37" s="422">
        <v>16.45</v>
      </c>
      <c r="M37" s="468">
        <f t="shared" si="4"/>
        <v>95.34</v>
      </c>
    </row>
    <row r="38" spans="1:13" ht="16.5" thickBot="1">
      <c r="A38" s="649" t="s">
        <v>329</v>
      </c>
      <c r="B38" s="843" t="s">
        <v>142</v>
      </c>
      <c r="C38" s="658">
        <v>2.8</v>
      </c>
      <c r="D38" s="659">
        <v>2.07</v>
      </c>
      <c r="E38" s="473">
        <f t="shared" si="12"/>
        <v>35.54</v>
      </c>
      <c r="F38" s="474">
        <f t="shared" si="13"/>
        <v>206.02</v>
      </c>
      <c r="G38" s="340"/>
      <c r="H38" s="368">
        <f t="shared" si="0"/>
        <v>29.62</v>
      </c>
      <c r="I38" s="492">
        <f t="shared" si="1"/>
        <v>171.68</v>
      </c>
      <c r="J38" s="495">
        <f t="shared" si="2"/>
        <v>10.58</v>
      </c>
      <c r="K38" s="463">
        <f t="shared" si="3"/>
        <v>61.32</v>
      </c>
      <c r="L38" s="420">
        <v>12.7</v>
      </c>
      <c r="M38" s="482">
        <f t="shared" si="4"/>
        <v>73.61</v>
      </c>
    </row>
    <row r="39" spans="1:20" ht="16.5" thickBot="1">
      <c r="A39" s="652" t="s">
        <v>330</v>
      </c>
      <c r="B39" s="844"/>
      <c r="C39" s="671">
        <v>2.8</v>
      </c>
      <c r="D39" s="672">
        <v>2.07</v>
      </c>
      <c r="E39" s="473">
        <f t="shared" si="12"/>
        <v>39.55</v>
      </c>
      <c r="F39" s="474">
        <f t="shared" si="13"/>
        <v>229.25</v>
      </c>
      <c r="G39" s="340"/>
      <c r="H39" s="348">
        <f t="shared" si="0"/>
        <v>32.96</v>
      </c>
      <c r="I39" s="425">
        <f t="shared" si="1"/>
        <v>191.04</v>
      </c>
      <c r="J39" s="489">
        <f t="shared" si="2"/>
        <v>11.77</v>
      </c>
      <c r="K39" s="463">
        <f t="shared" si="3"/>
        <v>68.22</v>
      </c>
      <c r="L39" s="418">
        <v>14.12</v>
      </c>
      <c r="M39" s="416">
        <f t="shared" si="4"/>
        <v>81.84</v>
      </c>
      <c r="N39" s="117"/>
      <c r="O39" s="117"/>
      <c r="P39" s="117"/>
      <c r="Q39" s="117"/>
      <c r="R39" s="117"/>
      <c r="S39" s="117"/>
      <c r="T39" s="117"/>
    </row>
    <row r="40" spans="1:20" ht="16.5" thickBot="1">
      <c r="A40" s="650" t="s">
        <v>331</v>
      </c>
      <c r="B40" s="845"/>
      <c r="C40" s="673">
        <v>2.8</v>
      </c>
      <c r="D40" s="674">
        <v>2.07</v>
      </c>
      <c r="E40" s="473">
        <f t="shared" si="12"/>
        <v>41.87</v>
      </c>
      <c r="F40" s="474">
        <f t="shared" si="13"/>
        <v>242.66</v>
      </c>
      <c r="G40" s="340"/>
      <c r="H40" s="458">
        <f t="shared" si="0"/>
        <v>34.89</v>
      </c>
      <c r="I40" s="475">
        <f t="shared" si="1"/>
        <v>202.22</v>
      </c>
      <c r="J40" s="493">
        <f t="shared" si="2"/>
        <v>12.46</v>
      </c>
      <c r="K40" s="464">
        <f t="shared" si="3"/>
        <v>72.22</v>
      </c>
      <c r="L40" s="419">
        <v>14.95</v>
      </c>
      <c r="M40" s="468">
        <f t="shared" si="4"/>
        <v>86.65</v>
      </c>
      <c r="N40" s="117"/>
      <c r="O40" s="117"/>
      <c r="P40" s="117"/>
      <c r="Q40" s="117"/>
      <c r="R40" s="117"/>
      <c r="S40" s="117"/>
      <c r="T40" s="117"/>
    </row>
    <row r="41" spans="1:13" ht="16.5" thickBot="1">
      <c r="A41" s="649" t="s">
        <v>329</v>
      </c>
      <c r="B41" s="885" t="s">
        <v>26</v>
      </c>
      <c r="C41" s="668">
        <v>2.8</v>
      </c>
      <c r="D41" s="659">
        <v>2.07</v>
      </c>
      <c r="E41" s="473">
        <f t="shared" si="12"/>
        <v>29.4</v>
      </c>
      <c r="F41" s="474">
        <f t="shared" si="13"/>
        <v>170.4</v>
      </c>
      <c r="G41" s="340"/>
      <c r="H41" s="368">
        <f t="shared" si="0"/>
        <v>24.5</v>
      </c>
      <c r="I41" s="492">
        <f t="shared" si="1"/>
        <v>142</v>
      </c>
      <c r="J41" s="495">
        <f t="shared" si="2"/>
        <v>8.75</v>
      </c>
      <c r="K41" s="463">
        <f t="shared" si="3"/>
        <v>50.72</v>
      </c>
      <c r="L41" s="420">
        <v>10.5</v>
      </c>
      <c r="M41" s="482">
        <f t="shared" si="4"/>
        <v>60.86</v>
      </c>
    </row>
    <row r="42" spans="1:13" ht="16.5" thickBot="1">
      <c r="A42" s="650" t="s">
        <v>329</v>
      </c>
      <c r="B42" s="886"/>
      <c r="C42" s="670">
        <v>2.07</v>
      </c>
      <c r="D42" s="675">
        <v>2.8</v>
      </c>
      <c r="E42" s="473">
        <f t="shared" si="12"/>
        <v>29.4</v>
      </c>
      <c r="F42" s="474">
        <f t="shared" si="13"/>
        <v>170.4</v>
      </c>
      <c r="G42" s="340"/>
      <c r="H42" s="458">
        <f t="shared" si="0"/>
        <v>24.5</v>
      </c>
      <c r="I42" s="475">
        <f t="shared" si="1"/>
        <v>142</v>
      </c>
      <c r="J42" s="493">
        <f t="shared" si="2"/>
        <v>8.75</v>
      </c>
      <c r="K42" s="464">
        <f t="shared" si="3"/>
        <v>50.72</v>
      </c>
      <c r="L42" s="419">
        <v>10.5</v>
      </c>
      <c r="M42" s="468">
        <f t="shared" si="4"/>
        <v>60.86</v>
      </c>
    </row>
    <row r="43" spans="1:14" ht="18" customHeight="1" thickBot="1">
      <c r="A43" s="887" t="s">
        <v>332</v>
      </c>
      <c r="B43" s="888"/>
      <c r="C43" s="888"/>
      <c r="D43" s="888"/>
      <c r="E43" s="888"/>
      <c r="F43" s="889"/>
      <c r="G43" s="340"/>
      <c r="H43" s="460"/>
      <c r="I43" s="460"/>
      <c r="J43" s="413"/>
      <c r="K43" s="413"/>
      <c r="L43" s="179"/>
      <c r="M43" s="188"/>
      <c r="N43" s="176"/>
    </row>
    <row r="44" spans="1:13" ht="17.25" customHeight="1" thickBot="1">
      <c r="A44" s="890" t="s">
        <v>251</v>
      </c>
      <c r="B44" s="207" t="s">
        <v>134</v>
      </c>
      <c r="C44" s="658">
        <v>2.5</v>
      </c>
      <c r="D44" s="676">
        <v>1.25</v>
      </c>
      <c r="E44" s="473">
        <f aca="true" t="shared" si="14" ref="E44:F51">ROUND(H44*1.2,2)</f>
        <v>54.56</v>
      </c>
      <c r="F44" s="474">
        <f t="shared" si="14"/>
        <v>170.51</v>
      </c>
      <c r="G44" s="340"/>
      <c r="H44" s="348">
        <f aca="true" t="shared" si="15" ref="H44:H51">ROUND($J44*$N$11,2)</f>
        <v>45.47</v>
      </c>
      <c r="I44" s="425">
        <f aca="true" t="shared" si="16" ref="I44:I51">ROUND(H44*C44*D44,2)</f>
        <v>142.09</v>
      </c>
      <c r="J44" s="409">
        <f aca="true" t="shared" si="17" ref="J44:J51">ROUND(L44/1.2,2)</f>
        <v>16.24</v>
      </c>
      <c r="K44" s="462">
        <f aca="true" t="shared" si="18" ref="K44:K51">ROUND(J44*C44*D44,2)</f>
        <v>50.75</v>
      </c>
      <c r="L44" s="466">
        <v>19.49</v>
      </c>
      <c r="M44" s="189">
        <f aca="true" t="shared" si="19" ref="M44:M51">ROUND(L44*C44*D44,2)</f>
        <v>60.91</v>
      </c>
    </row>
    <row r="45" spans="1:13" ht="17.25" customHeight="1" thickBot="1">
      <c r="A45" s="891"/>
      <c r="B45" s="208" t="s">
        <v>27</v>
      </c>
      <c r="C45" s="671">
        <v>2.5</v>
      </c>
      <c r="D45" s="677">
        <v>1.25</v>
      </c>
      <c r="E45" s="473">
        <f t="shared" si="14"/>
        <v>62.96</v>
      </c>
      <c r="F45" s="474">
        <f t="shared" si="14"/>
        <v>196.76</v>
      </c>
      <c r="G45" s="340"/>
      <c r="H45" s="348">
        <f t="shared" si="15"/>
        <v>52.47</v>
      </c>
      <c r="I45" s="425">
        <f t="shared" si="16"/>
        <v>163.97</v>
      </c>
      <c r="J45" s="489">
        <f t="shared" si="17"/>
        <v>18.74</v>
      </c>
      <c r="K45" s="463">
        <f t="shared" si="18"/>
        <v>58.56</v>
      </c>
      <c r="L45" s="467">
        <v>22.49</v>
      </c>
      <c r="M45" s="189">
        <f t="shared" si="19"/>
        <v>70.28</v>
      </c>
    </row>
    <row r="46" spans="1:13" ht="17.25" customHeight="1" thickBot="1">
      <c r="A46" s="891"/>
      <c r="B46" s="208" t="s">
        <v>135</v>
      </c>
      <c r="C46" s="671">
        <v>2.5</v>
      </c>
      <c r="D46" s="677">
        <v>1.25</v>
      </c>
      <c r="E46" s="473">
        <f t="shared" si="14"/>
        <v>71.36</v>
      </c>
      <c r="F46" s="474">
        <f t="shared" si="14"/>
        <v>223.01</v>
      </c>
      <c r="G46" s="340"/>
      <c r="H46" s="348">
        <f t="shared" si="15"/>
        <v>59.47</v>
      </c>
      <c r="I46" s="425">
        <f t="shared" si="16"/>
        <v>185.84</v>
      </c>
      <c r="J46" s="489">
        <f t="shared" si="17"/>
        <v>21.24</v>
      </c>
      <c r="K46" s="463">
        <f t="shared" si="18"/>
        <v>66.38</v>
      </c>
      <c r="L46" s="467">
        <v>25.49</v>
      </c>
      <c r="M46" s="189">
        <f t="shared" si="19"/>
        <v>79.66</v>
      </c>
    </row>
    <row r="47" spans="1:13" ht="17.25" customHeight="1" thickBot="1">
      <c r="A47" s="892"/>
      <c r="B47" s="209" t="s">
        <v>22</v>
      </c>
      <c r="C47" s="673">
        <v>2.5</v>
      </c>
      <c r="D47" s="678">
        <v>1.25</v>
      </c>
      <c r="E47" s="473">
        <f t="shared" si="14"/>
        <v>75.56</v>
      </c>
      <c r="F47" s="474">
        <f t="shared" si="14"/>
        <v>236.14</v>
      </c>
      <c r="G47" s="340"/>
      <c r="H47" s="458">
        <f t="shared" si="15"/>
        <v>62.97</v>
      </c>
      <c r="I47" s="475">
        <f t="shared" si="16"/>
        <v>196.78</v>
      </c>
      <c r="J47" s="493">
        <f t="shared" si="17"/>
        <v>22.49</v>
      </c>
      <c r="K47" s="464">
        <f t="shared" si="18"/>
        <v>70.28</v>
      </c>
      <c r="L47" s="414">
        <v>26.99</v>
      </c>
      <c r="M47" s="459">
        <f t="shared" si="19"/>
        <v>84.34</v>
      </c>
    </row>
    <row r="48" spans="1:13" ht="17.25" customHeight="1" thickBot="1">
      <c r="A48" s="893" t="s">
        <v>261</v>
      </c>
      <c r="B48" s="207" t="s">
        <v>134</v>
      </c>
      <c r="C48" s="658">
        <v>2.5</v>
      </c>
      <c r="D48" s="676">
        <v>1.25</v>
      </c>
      <c r="E48" s="473">
        <f t="shared" si="14"/>
        <v>48.98</v>
      </c>
      <c r="F48" s="474">
        <f t="shared" si="14"/>
        <v>153.07</v>
      </c>
      <c r="G48" s="340"/>
      <c r="H48" s="348">
        <f t="shared" si="15"/>
        <v>40.82</v>
      </c>
      <c r="I48" s="425">
        <f t="shared" si="16"/>
        <v>127.56</v>
      </c>
      <c r="J48" s="409">
        <f t="shared" si="17"/>
        <v>14.58</v>
      </c>
      <c r="K48" s="462">
        <f t="shared" si="18"/>
        <v>45.56</v>
      </c>
      <c r="L48" s="466">
        <v>17.49</v>
      </c>
      <c r="M48" s="189">
        <f t="shared" si="19"/>
        <v>54.66</v>
      </c>
    </row>
    <row r="49" spans="1:13" ht="17.25" customHeight="1" thickBot="1">
      <c r="A49" s="891"/>
      <c r="B49" s="208" t="s">
        <v>27</v>
      </c>
      <c r="C49" s="671">
        <v>2.5</v>
      </c>
      <c r="D49" s="677">
        <v>1.25</v>
      </c>
      <c r="E49" s="473">
        <f t="shared" si="14"/>
        <v>57.38</v>
      </c>
      <c r="F49" s="474">
        <f t="shared" si="14"/>
        <v>179.33</v>
      </c>
      <c r="G49" s="340"/>
      <c r="H49" s="348">
        <f t="shared" si="15"/>
        <v>47.82</v>
      </c>
      <c r="I49" s="425">
        <f t="shared" si="16"/>
        <v>149.44</v>
      </c>
      <c r="J49" s="489">
        <f t="shared" si="17"/>
        <v>17.08</v>
      </c>
      <c r="K49" s="463">
        <f t="shared" si="18"/>
        <v>53.38</v>
      </c>
      <c r="L49" s="467">
        <v>20.49</v>
      </c>
      <c r="M49" s="189">
        <f t="shared" si="19"/>
        <v>64.03</v>
      </c>
    </row>
    <row r="50" spans="1:13" ht="17.25" customHeight="1" thickBot="1">
      <c r="A50" s="891"/>
      <c r="B50" s="208" t="s">
        <v>135</v>
      </c>
      <c r="C50" s="671">
        <v>2.5</v>
      </c>
      <c r="D50" s="677">
        <v>1.25</v>
      </c>
      <c r="E50" s="473">
        <f t="shared" si="14"/>
        <v>65.78</v>
      </c>
      <c r="F50" s="474">
        <f t="shared" si="14"/>
        <v>205.57</v>
      </c>
      <c r="G50" s="340"/>
      <c r="H50" s="348">
        <f t="shared" si="15"/>
        <v>54.82</v>
      </c>
      <c r="I50" s="425">
        <f t="shared" si="16"/>
        <v>171.31</v>
      </c>
      <c r="J50" s="489">
        <f t="shared" si="17"/>
        <v>19.58</v>
      </c>
      <c r="K50" s="463">
        <f t="shared" si="18"/>
        <v>61.19</v>
      </c>
      <c r="L50" s="467">
        <v>23.49</v>
      </c>
      <c r="M50" s="189">
        <f t="shared" si="19"/>
        <v>73.41</v>
      </c>
    </row>
    <row r="51" spans="1:13" ht="17.25" customHeight="1" thickBot="1">
      <c r="A51" s="892"/>
      <c r="B51" s="209" t="s">
        <v>22</v>
      </c>
      <c r="C51" s="673">
        <v>2.5</v>
      </c>
      <c r="D51" s="678">
        <v>1.25</v>
      </c>
      <c r="E51" s="471">
        <f t="shared" si="14"/>
        <v>69.98</v>
      </c>
      <c r="F51" s="472">
        <f t="shared" si="14"/>
        <v>218.7</v>
      </c>
      <c r="G51" s="340"/>
      <c r="H51" s="458">
        <f t="shared" si="15"/>
        <v>58.32</v>
      </c>
      <c r="I51" s="475">
        <f t="shared" si="16"/>
        <v>182.25</v>
      </c>
      <c r="J51" s="493">
        <f t="shared" si="17"/>
        <v>20.83</v>
      </c>
      <c r="K51" s="464">
        <f t="shared" si="18"/>
        <v>65.09</v>
      </c>
      <c r="L51" s="414">
        <v>24.99</v>
      </c>
      <c r="M51" s="459">
        <f t="shared" si="19"/>
        <v>78.09</v>
      </c>
    </row>
    <row r="52" spans="1:14" ht="15.75">
      <c r="A52" s="69" t="s">
        <v>333</v>
      </c>
      <c r="B52" s="87"/>
      <c r="C52" s="87"/>
      <c r="D52" s="87"/>
      <c r="E52" s="69"/>
      <c r="F52" s="63"/>
      <c r="G52" s="325"/>
      <c r="H52" s="69"/>
      <c r="I52" s="87"/>
      <c r="J52" s="87"/>
      <c r="K52" s="87"/>
      <c r="L52" s="177"/>
      <c r="M52" s="178"/>
      <c r="N52" s="176"/>
    </row>
    <row r="53" spans="1:13" ht="15.75">
      <c r="A53" s="177"/>
      <c r="B53" s="63"/>
      <c r="C53" s="63"/>
      <c r="D53" s="63"/>
      <c r="E53" s="83"/>
      <c r="F53" s="63"/>
      <c r="G53" s="63"/>
      <c r="H53" s="83"/>
      <c r="I53" s="63"/>
      <c r="J53" s="63"/>
      <c r="K53" s="63"/>
      <c r="L53" s="83"/>
      <c r="M53" s="63"/>
    </row>
    <row r="54" spans="1:12" ht="18.75">
      <c r="A54" s="25"/>
      <c r="E54" s="23"/>
      <c r="H54" s="23"/>
      <c r="L54" s="23"/>
    </row>
  </sheetData>
  <sheetProtection password="CC4D" sheet="1"/>
  <mergeCells count="22">
    <mergeCell ref="B41:B42"/>
    <mergeCell ref="A43:F43"/>
    <mergeCell ref="A44:A47"/>
    <mergeCell ref="A48:A51"/>
    <mergeCell ref="A15:F15"/>
    <mergeCell ref="A18:F18"/>
    <mergeCell ref="B20:B35"/>
    <mergeCell ref="B36:B37"/>
    <mergeCell ref="B38:B40"/>
    <mergeCell ref="L11:M11"/>
    <mergeCell ref="A12:A14"/>
    <mergeCell ref="B12:D13"/>
    <mergeCell ref="E12:F13"/>
    <mergeCell ref="H12:I13"/>
    <mergeCell ref="J12:K13"/>
    <mergeCell ref="L12:M13"/>
    <mergeCell ref="D1:F1"/>
    <mergeCell ref="D2:F2"/>
    <mergeCell ref="D3:F3"/>
    <mergeCell ref="D7:F7"/>
    <mergeCell ref="D10:F10"/>
    <mergeCell ref="A11:F11"/>
  </mergeCells>
  <printOptions/>
  <pageMargins left="0.2" right="0.27" top="0.28" bottom="0.7480314960629921" header="0.31496062992125984" footer="0.31496062992125984"/>
  <pageSetup fitToHeight="1" fitToWidth="1" horizontalDpi="600" verticalDpi="600" orientation="portrait" paperSize="9" scale="74" r:id="rId2"/>
  <colBreaks count="2" manualBreakCount="2">
    <brk id="6" max="65535" man="1"/>
    <brk id="14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view="pageBreakPreview" zoomScaleNormal="80" zoomScaleSheetLayoutView="100" zoomScalePageLayoutView="0" workbookViewId="0" topLeftCell="A1">
      <selection activeCell="T13" sqref="T13"/>
    </sheetView>
  </sheetViews>
  <sheetFormatPr defaultColWidth="9.140625" defaultRowHeight="12.75"/>
  <cols>
    <col min="1" max="1" width="28.140625" style="23" customWidth="1"/>
    <col min="2" max="2" width="13.421875" style="23" bestFit="1" customWidth="1"/>
    <col min="3" max="4" width="14.140625" style="23" bestFit="1" customWidth="1"/>
    <col min="5" max="5" width="11.8515625" style="23" customWidth="1"/>
    <col min="6" max="6" width="11.421875" style="23" customWidth="1"/>
    <col min="7" max="7" width="13.57421875" style="23" customWidth="1"/>
    <col min="8" max="8" width="7.7109375" style="23" hidden="1" customWidth="1"/>
    <col min="9" max="9" width="11.8515625" style="23" hidden="1" customWidth="1"/>
    <col min="10" max="10" width="11.421875" style="23" hidden="1" customWidth="1"/>
    <col min="11" max="11" width="15.421875" style="23" hidden="1" customWidth="1"/>
    <col min="12" max="12" width="20.140625" style="23" hidden="1" customWidth="1"/>
    <col min="13" max="13" width="0.13671875" style="23" hidden="1" customWidth="1"/>
    <col min="14" max="14" width="19.421875" style="23" hidden="1" customWidth="1"/>
    <col min="15" max="15" width="7.421875" style="0" hidden="1" customWidth="1"/>
    <col min="16" max="17" width="0" style="0" hidden="1" customWidth="1"/>
  </cols>
  <sheetData>
    <row r="1" spans="1:14" ht="15.75">
      <c r="A1" s="899"/>
      <c r="B1" s="899"/>
      <c r="C1" s="28"/>
      <c r="D1" s="793"/>
      <c r="E1" s="793"/>
      <c r="F1" s="793"/>
      <c r="G1" s="793"/>
      <c r="H1" s="27"/>
      <c r="I1" s="27"/>
      <c r="J1"/>
      <c r="K1"/>
      <c r="L1"/>
      <c r="M1"/>
      <c r="N1"/>
    </row>
    <row r="2" spans="1:14" ht="15.75">
      <c r="A2" s="40"/>
      <c r="B2" s="28"/>
      <c r="C2" s="28"/>
      <c r="D2" s="793"/>
      <c r="E2" s="793"/>
      <c r="F2" s="793"/>
      <c r="G2" s="793"/>
      <c r="H2" s="27"/>
      <c r="I2" s="27"/>
      <c r="J2"/>
      <c r="K2"/>
      <c r="L2"/>
      <c r="M2"/>
      <c r="N2"/>
    </row>
    <row r="3" spans="1:14" ht="15.75">
      <c r="A3" s="40"/>
      <c r="B3" s="28"/>
      <c r="C3" s="28"/>
      <c r="D3" s="793"/>
      <c r="E3" s="793"/>
      <c r="F3" s="793"/>
      <c r="G3" s="793"/>
      <c r="H3" s="27"/>
      <c r="I3" s="27"/>
      <c r="J3"/>
      <c r="K3"/>
      <c r="L3"/>
      <c r="M3"/>
      <c r="N3"/>
    </row>
    <row r="4" spans="1:14" ht="15.75">
      <c r="A4" s="41"/>
      <c r="B4" s="28"/>
      <c r="C4" s="28"/>
      <c r="D4" s="29"/>
      <c r="E4" s="29"/>
      <c r="F4" s="898"/>
      <c r="G4" s="898"/>
      <c r="H4" s="51"/>
      <c r="I4" s="29"/>
      <c r="J4"/>
      <c r="K4"/>
      <c r="L4"/>
      <c r="M4" s="29"/>
      <c r="N4"/>
    </row>
    <row r="5" spans="1:14" ht="15.75">
      <c r="A5" s="41"/>
      <c r="B5" s="28"/>
      <c r="C5" s="28"/>
      <c r="D5" s="29"/>
      <c r="E5" s="29"/>
      <c r="F5" s="51"/>
      <c r="G5" s="51"/>
      <c r="H5" s="51"/>
      <c r="I5" s="29"/>
      <c r="J5" s="51"/>
      <c r="K5" s="51"/>
      <c r="L5" s="51"/>
      <c r="M5" s="29"/>
      <c r="N5"/>
    </row>
    <row r="6" spans="1:14" ht="15.75">
      <c r="A6" s="41"/>
      <c r="B6" s="28"/>
      <c r="C6" s="28"/>
      <c r="D6" s="29"/>
      <c r="E6" s="29"/>
      <c r="F6" s="51"/>
      <c r="G6" s="51"/>
      <c r="H6" s="51"/>
      <c r="I6" s="29"/>
      <c r="J6" s="51"/>
      <c r="K6" s="51"/>
      <c r="L6" s="51"/>
      <c r="M6" s="29"/>
      <c r="N6"/>
    </row>
    <row r="7" spans="1:14" ht="15.75">
      <c r="A7" s="41"/>
      <c r="B7" s="28"/>
      <c r="C7" s="28"/>
      <c r="D7" s="29"/>
      <c r="E7" s="29"/>
      <c r="F7" s="51"/>
      <c r="G7" s="51"/>
      <c r="H7" s="51"/>
      <c r="I7" s="29"/>
      <c r="J7" s="51"/>
      <c r="K7" s="51"/>
      <c r="L7" s="51"/>
      <c r="M7" s="29"/>
      <c r="N7"/>
    </row>
    <row r="8" spans="1:14" ht="19.5" thickBot="1">
      <c r="A8" s="118"/>
      <c r="B8" s="118"/>
      <c r="C8" s="118"/>
      <c r="D8" s="1090" t="str">
        <f>'Шпон дуб_шпон укр_пиленный шпон'!D12:E12</f>
        <v>Прайс лист от  21/04/2020</v>
      </c>
      <c r="E8" s="1090"/>
      <c r="F8" s="1090"/>
      <c r="G8" s="1090"/>
      <c r="H8" s="326"/>
      <c r="I8" s="326"/>
      <c r="J8" s="326"/>
      <c r="K8" s="326"/>
      <c r="L8" s="326"/>
      <c r="M8"/>
      <c r="N8"/>
    </row>
    <row r="9" spans="1:15" ht="57" customHeight="1" thickBot="1">
      <c r="A9" s="919" t="s">
        <v>264</v>
      </c>
      <c r="B9" s="919"/>
      <c r="C9" s="919"/>
      <c r="D9" s="919"/>
      <c r="E9" s="919"/>
      <c r="F9" s="919"/>
      <c r="G9" s="919"/>
      <c r="H9" s="326"/>
      <c r="I9" s="326"/>
      <c r="J9" s="326"/>
      <c r="K9" s="326"/>
      <c r="L9" s="326"/>
      <c r="M9" s="870" t="s">
        <v>218</v>
      </c>
      <c r="N9" s="871"/>
      <c r="O9" s="174">
        <f>'Шпон дуб_шпон укр_пиленный шпон'!J12</f>
        <v>2.8</v>
      </c>
    </row>
    <row r="10" spans="1:14" ht="39" customHeight="1" thickBot="1">
      <c r="A10" s="920" t="s">
        <v>37</v>
      </c>
      <c r="B10" s="900" t="s">
        <v>19</v>
      </c>
      <c r="C10" s="900"/>
      <c r="D10" s="900"/>
      <c r="E10" s="331"/>
      <c r="F10" s="917" t="s">
        <v>263</v>
      </c>
      <c r="G10" s="918"/>
      <c r="H10" s="326"/>
      <c r="I10" s="877" t="s">
        <v>262</v>
      </c>
      <c r="J10" s="878"/>
      <c r="K10" s="905" t="s">
        <v>312</v>
      </c>
      <c r="L10" s="906"/>
      <c r="M10" s="915" t="s">
        <v>224</v>
      </c>
      <c r="N10" s="916"/>
    </row>
    <row r="11" spans="1:14" ht="32.25" thickBot="1">
      <c r="A11" s="927"/>
      <c r="B11" s="185" t="s">
        <v>28</v>
      </c>
      <c r="C11" s="216" t="s">
        <v>38</v>
      </c>
      <c r="D11" s="216" t="s">
        <v>39</v>
      </c>
      <c r="E11" s="330" t="s">
        <v>290</v>
      </c>
      <c r="F11" s="185" t="s">
        <v>15</v>
      </c>
      <c r="G11" s="329" t="s">
        <v>16</v>
      </c>
      <c r="H11" s="326"/>
      <c r="I11" s="354" t="s">
        <v>15</v>
      </c>
      <c r="J11" s="423" t="s">
        <v>16</v>
      </c>
      <c r="K11" s="499" t="s">
        <v>15</v>
      </c>
      <c r="L11" s="500" t="s">
        <v>16</v>
      </c>
      <c r="M11" s="424" t="s">
        <v>15</v>
      </c>
      <c r="N11" s="239" t="s">
        <v>16</v>
      </c>
    </row>
    <row r="12" spans="1:14" s="16" customFormat="1" ht="19.5" thickBot="1">
      <c r="A12" s="223" t="s">
        <v>265</v>
      </c>
      <c r="B12" s="224" t="s">
        <v>197</v>
      </c>
      <c r="C12" s="664">
        <v>1.25</v>
      </c>
      <c r="D12" s="664">
        <v>2.5</v>
      </c>
      <c r="E12" s="430">
        <f aca="true" t="shared" si="0" ref="E12:E17">C12*D12</f>
        <v>3.125</v>
      </c>
      <c r="F12" s="183">
        <f aca="true" t="shared" si="1" ref="F12:G17">ROUND(I12*1.2,2)</f>
        <v>53.02</v>
      </c>
      <c r="G12" s="474">
        <f t="shared" si="1"/>
        <v>165.67</v>
      </c>
      <c r="H12" s="326"/>
      <c r="I12" s="348">
        <f aca="true" t="shared" si="2" ref="I12:I17">ROUND($K12*$O$9,2)</f>
        <v>44.18</v>
      </c>
      <c r="J12" s="425">
        <f aca="true" t="shared" si="3" ref="J12:J17">ROUND(I12*C12*D12,2)</f>
        <v>138.06</v>
      </c>
      <c r="K12" s="409">
        <f aca="true" t="shared" si="4" ref="K12:K17">ROUND(M12/1.2,2)</f>
        <v>15.78</v>
      </c>
      <c r="L12" s="503">
        <f aca="true" t="shared" si="5" ref="L12:L17">ROUND(K12*C12*D12,2)</f>
        <v>49.31</v>
      </c>
      <c r="M12" s="501">
        <v>18.94</v>
      </c>
      <c r="N12" s="502">
        <f aca="true" t="shared" si="6" ref="N12:N17">M12*C12*D12</f>
        <v>59.1875</v>
      </c>
    </row>
    <row r="13" spans="1:14" ht="19.5" thickBot="1">
      <c r="A13" s="225" t="s">
        <v>266</v>
      </c>
      <c r="B13" s="210" t="s">
        <v>22</v>
      </c>
      <c r="C13" s="686">
        <v>2.5</v>
      </c>
      <c r="D13" s="686">
        <v>1.25</v>
      </c>
      <c r="E13" s="431">
        <f t="shared" si="0"/>
        <v>3.125</v>
      </c>
      <c r="F13" s="183">
        <f t="shared" si="1"/>
        <v>87.83</v>
      </c>
      <c r="G13" s="474">
        <f t="shared" si="1"/>
        <v>274.46</v>
      </c>
      <c r="H13" s="326"/>
      <c r="I13" s="348">
        <f t="shared" si="2"/>
        <v>73.19</v>
      </c>
      <c r="J13" s="425">
        <f t="shared" si="3"/>
        <v>228.72</v>
      </c>
      <c r="K13" s="489">
        <f t="shared" si="4"/>
        <v>26.14</v>
      </c>
      <c r="L13" s="504">
        <f t="shared" si="5"/>
        <v>81.69</v>
      </c>
      <c r="M13" s="213">
        <v>31.37</v>
      </c>
      <c r="N13" s="220">
        <f t="shared" si="6"/>
        <v>98.03125</v>
      </c>
    </row>
    <row r="14" spans="1:14" ht="19.5" thickBot="1">
      <c r="A14" s="225" t="s">
        <v>267</v>
      </c>
      <c r="B14" s="210" t="s">
        <v>22</v>
      </c>
      <c r="C14" s="686">
        <v>2.5</v>
      </c>
      <c r="D14" s="686">
        <v>1.25</v>
      </c>
      <c r="E14" s="431">
        <f t="shared" si="0"/>
        <v>3.125</v>
      </c>
      <c r="F14" s="183">
        <f t="shared" si="1"/>
        <v>83.93</v>
      </c>
      <c r="G14" s="474">
        <f t="shared" si="1"/>
        <v>262.27</v>
      </c>
      <c r="H14" s="326"/>
      <c r="I14" s="348">
        <f t="shared" si="2"/>
        <v>69.94</v>
      </c>
      <c r="J14" s="425">
        <f t="shared" si="3"/>
        <v>218.56</v>
      </c>
      <c r="K14" s="489">
        <f t="shared" si="4"/>
        <v>24.98</v>
      </c>
      <c r="L14" s="504">
        <f t="shared" si="5"/>
        <v>78.06</v>
      </c>
      <c r="M14" s="213">
        <v>29.98</v>
      </c>
      <c r="N14" s="220">
        <f t="shared" si="6"/>
        <v>93.6875</v>
      </c>
    </row>
    <row r="15" spans="1:14" ht="19.5" thickBot="1">
      <c r="A15" s="225" t="s">
        <v>268</v>
      </c>
      <c r="B15" s="210" t="s">
        <v>22</v>
      </c>
      <c r="C15" s="686">
        <v>2.5</v>
      </c>
      <c r="D15" s="686">
        <v>1.25</v>
      </c>
      <c r="E15" s="431">
        <f t="shared" si="0"/>
        <v>3.125</v>
      </c>
      <c r="F15" s="183">
        <f t="shared" si="1"/>
        <v>88.7</v>
      </c>
      <c r="G15" s="474">
        <f t="shared" si="1"/>
        <v>277.2</v>
      </c>
      <c r="H15" s="326"/>
      <c r="I15" s="348">
        <f t="shared" si="2"/>
        <v>73.92</v>
      </c>
      <c r="J15" s="425">
        <f t="shared" si="3"/>
        <v>231</v>
      </c>
      <c r="K15" s="489">
        <f t="shared" si="4"/>
        <v>26.4</v>
      </c>
      <c r="L15" s="504">
        <f t="shared" si="5"/>
        <v>82.5</v>
      </c>
      <c r="M15" s="213">
        <v>31.68</v>
      </c>
      <c r="N15" s="220">
        <f t="shared" si="6"/>
        <v>99</v>
      </c>
    </row>
    <row r="16" spans="1:14" ht="19.5" thickBot="1">
      <c r="A16" s="225" t="s">
        <v>269</v>
      </c>
      <c r="B16" s="210" t="s">
        <v>22</v>
      </c>
      <c r="C16" s="686">
        <v>2.5</v>
      </c>
      <c r="D16" s="686">
        <v>1.25</v>
      </c>
      <c r="E16" s="431">
        <f t="shared" si="0"/>
        <v>3.125</v>
      </c>
      <c r="F16" s="183">
        <f t="shared" si="1"/>
        <v>88.7</v>
      </c>
      <c r="G16" s="474">
        <f t="shared" si="1"/>
        <v>277.2</v>
      </c>
      <c r="H16" s="326"/>
      <c r="I16" s="348">
        <f t="shared" si="2"/>
        <v>73.92</v>
      </c>
      <c r="J16" s="425">
        <f t="shared" si="3"/>
        <v>231</v>
      </c>
      <c r="K16" s="489">
        <f t="shared" si="4"/>
        <v>26.4</v>
      </c>
      <c r="L16" s="504">
        <f t="shared" si="5"/>
        <v>82.5</v>
      </c>
      <c r="M16" s="213">
        <v>31.68</v>
      </c>
      <c r="N16" s="220">
        <f t="shared" si="6"/>
        <v>99</v>
      </c>
    </row>
    <row r="17" spans="1:14" ht="31.5" thickBot="1">
      <c r="A17" s="226" t="s">
        <v>270</v>
      </c>
      <c r="B17" s="227" t="s">
        <v>22</v>
      </c>
      <c r="C17" s="687">
        <v>2.5</v>
      </c>
      <c r="D17" s="687">
        <v>1.25</v>
      </c>
      <c r="E17" s="432">
        <f t="shared" si="0"/>
        <v>3.125</v>
      </c>
      <c r="F17" s="632">
        <f t="shared" si="1"/>
        <v>88.7</v>
      </c>
      <c r="G17" s="472">
        <f t="shared" si="1"/>
        <v>277.2</v>
      </c>
      <c r="H17" s="326"/>
      <c r="I17" s="458">
        <f t="shared" si="2"/>
        <v>73.92</v>
      </c>
      <c r="J17" s="475">
        <f t="shared" si="3"/>
        <v>231</v>
      </c>
      <c r="K17" s="493">
        <f t="shared" si="4"/>
        <v>26.4</v>
      </c>
      <c r="L17" s="505">
        <f t="shared" si="5"/>
        <v>82.5</v>
      </c>
      <c r="M17" s="215">
        <v>31.68</v>
      </c>
      <c r="N17" s="222">
        <f t="shared" si="6"/>
        <v>99</v>
      </c>
    </row>
    <row r="18" spans="1:14" ht="15.75">
      <c r="A18" s="69" t="s">
        <v>136</v>
      </c>
      <c r="B18" s="63"/>
      <c r="C18" s="63"/>
      <c r="D18" s="63"/>
      <c r="E18" s="63"/>
      <c r="F18" s="63"/>
      <c r="G18" s="328"/>
      <c r="H18" s="328"/>
      <c r="I18" s="328"/>
      <c r="J18" s="328"/>
      <c r="K18" s="328"/>
      <c r="L18" s="328"/>
      <c r="M18" s="63"/>
      <c r="N18" s="63"/>
    </row>
    <row r="19" spans="1:14" ht="15.75">
      <c r="A19" s="79" t="s">
        <v>35</v>
      </c>
      <c r="B19" s="63"/>
      <c r="C19" s="63"/>
      <c r="D19" s="63"/>
      <c r="E19" s="63"/>
      <c r="F19" s="63"/>
      <c r="G19" s="328"/>
      <c r="H19" s="328"/>
      <c r="I19" s="328"/>
      <c r="J19" s="328"/>
      <c r="K19" s="328"/>
      <c r="L19" s="328"/>
      <c r="M19" s="63"/>
      <c r="N19" s="63"/>
    </row>
    <row r="20" spans="1:14" ht="19.5" thickBot="1">
      <c r="A20" s="98" t="s">
        <v>29</v>
      </c>
      <c r="B20" s="105"/>
      <c r="C20" s="105"/>
      <c r="D20" s="105"/>
      <c r="E20" s="63"/>
      <c r="F20" s="63"/>
      <c r="G20" s="328"/>
      <c r="H20" s="328"/>
      <c r="I20" s="327"/>
      <c r="J20" s="328"/>
      <c r="K20" s="328"/>
      <c r="L20" s="328"/>
      <c r="M20" s="63"/>
      <c r="N20" s="63"/>
    </row>
    <row r="21" spans="1:14" ht="18" customHeight="1">
      <c r="A21" s="921" t="s">
        <v>271</v>
      </c>
      <c r="B21" s="922"/>
      <c r="C21" s="923"/>
      <c r="D21" s="903"/>
      <c r="E21" s="904"/>
      <c r="F21" s="848" t="s">
        <v>263</v>
      </c>
      <c r="G21" s="932"/>
      <c r="H21" s="328"/>
      <c r="I21" s="936" t="s">
        <v>262</v>
      </c>
      <c r="J21" s="937"/>
      <c r="K21" s="905" t="s">
        <v>312</v>
      </c>
      <c r="L21" s="906"/>
      <c r="M21" s="928" t="s">
        <v>224</v>
      </c>
      <c r="N21" s="929"/>
    </row>
    <row r="22" spans="1:14" ht="16.5" customHeight="1" thickBot="1">
      <c r="A22" s="924"/>
      <c r="B22" s="925"/>
      <c r="C22" s="926"/>
      <c r="D22" s="933"/>
      <c r="E22" s="934"/>
      <c r="F22" s="940"/>
      <c r="G22" s="941"/>
      <c r="H22" s="328"/>
      <c r="I22" s="938"/>
      <c r="J22" s="939"/>
      <c r="K22" s="907"/>
      <c r="L22" s="908"/>
      <c r="M22" s="930"/>
      <c r="N22" s="931"/>
    </row>
    <row r="23" spans="1:15" ht="32.25" thickBot="1">
      <c r="A23" s="231" t="s">
        <v>28</v>
      </c>
      <c r="B23" s="232" t="s">
        <v>38</v>
      </c>
      <c r="C23" s="232" t="s">
        <v>39</v>
      </c>
      <c r="D23" s="942" t="s">
        <v>290</v>
      </c>
      <c r="E23" s="943"/>
      <c r="F23" s="233" t="s">
        <v>15</v>
      </c>
      <c r="G23" s="234" t="s">
        <v>16</v>
      </c>
      <c r="H23" s="328"/>
      <c r="I23" s="353" t="s">
        <v>15</v>
      </c>
      <c r="J23" s="429" t="s">
        <v>16</v>
      </c>
      <c r="K23" s="506" t="s">
        <v>15</v>
      </c>
      <c r="L23" s="507" t="s">
        <v>16</v>
      </c>
      <c r="M23" s="411" t="s">
        <v>15</v>
      </c>
      <c r="N23" s="190" t="s">
        <v>16</v>
      </c>
      <c r="O23" s="176"/>
    </row>
    <row r="24" spans="1:15" ht="16.5" thickBot="1">
      <c r="A24" s="901" t="s">
        <v>30</v>
      </c>
      <c r="B24" s="688">
        <v>2.85</v>
      </c>
      <c r="C24" s="689">
        <v>1.03</v>
      </c>
      <c r="D24" s="913">
        <f>ROUND(B24*C24,3)</f>
        <v>2.936</v>
      </c>
      <c r="E24" s="914"/>
      <c r="F24" s="183">
        <f aca="true" t="shared" si="7" ref="F24:G27">ROUND(I24*1.2,2)</f>
        <v>35.82</v>
      </c>
      <c r="G24" s="474">
        <f t="shared" si="7"/>
        <v>105.17</v>
      </c>
      <c r="H24" s="328"/>
      <c r="I24" s="348">
        <f>ROUND($K24*$O$9,2)</f>
        <v>29.85</v>
      </c>
      <c r="J24" s="425">
        <f>ROUND(I24*D24,2)</f>
        <v>87.64</v>
      </c>
      <c r="K24" s="409">
        <f>ROUND(M24/1.2,2)</f>
        <v>10.66</v>
      </c>
      <c r="L24" s="503">
        <f>ROUND(K24*D24,2)</f>
        <v>31.3</v>
      </c>
      <c r="M24" s="426">
        <v>12.79</v>
      </c>
      <c r="N24" s="219">
        <f>M24*B24*C24</f>
        <v>37.545044999999995</v>
      </c>
      <c r="O24" s="211"/>
    </row>
    <row r="25" spans="1:15" ht="16.5" thickBot="1">
      <c r="A25" s="902"/>
      <c r="B25" s="690">
        <v>1.03</v>
      </c>
      <c r="C25" s="691">
        <v>2.85</v>
      </c>
      <c r="D25" s="911">
        <f>ROUND(B25*C25,3)</f>
        <v>2.936</v>
      </c>
      <c r="E25" s="912"/>
      <c r="F25" s="183">
        <f t="shared" si="7"/>
        <v>35.82</v>
      </c>
      <c r="G25" s="474">
        <f t="shared" si="7"/>
        <v>105.17</v>
      </c>
      <c r="H25" s="328"/>
      <c r="I25" s="348">
        <f>ROUND($K25*$O$9,2)</f>
        <v>29.85</v>
      </c>
      <c r="J25" s="425">
        <f>ROUND(I25*D25,2)</f>
        <v>87.64</v>
      </c>
      <c r="K25" s="489">
        <f>ROUND(M25/1.2,2)</f>
        <v>10.66</v>
      </c>
      <c r="L25" s="504">
        <f>ROUND(K25*D25,2)</f>
        <v>31.3</v>
      </c>
      <c r="M25" s="427">
        <v>12.79</v>
      </c>
      <c r="N25" s="219">
        <f>M25*B25*C25</f>
        <v>37.545045</v>
      </c>
      <c r="O25" s="212"/>
    </row>
    <row r="26" spans="1:15" ht="16.5" thickBot="1">
      <c r="A26" s="901" t="s">
        <v>27</v>
      </c>
      <c r="B26" s="692">
        <v>2.85</v>
      </c>
      <c r="C26" s="668">
        <v>1.03</v>
      </c>
      <c r="D26" s="913">
        <f>ROUND(B26*C26,3)</f>
        <v>2.936</v>
      </c>
      <c r="E26" s="914"/>
      <c r="F26" s="183">
        <f t="shared" si="7"/>
        <v>40.45</v>
      </c>
      <c r="G26" s="474">
        <f t="shared" si="7"/>
        <v>118.76</v>
      </c>
      <c r="H26" s="328"/>
      <c r="I26" s="348">
        <f>ROUND($K26*$O$9,2)</f>
        <v>33.71</v>
      </c>
      <c r="J26" s="425">
        <f>ROUND(I26*D26,2)</f>
        <v>98.97</v>
      </c>
      <c r="K26" s="489">
        <f>ROUND(M26/1.2,2)</f>
        <v>12.04</v>
      </c>
      <c r="L26" s="504">
        <f>ROUND(K26*D26,2)</f>
        <v>35.35</v>
      </c>
      <c r="M26" s="427">
        <v>14.45</v>
      </c>
      <c r="N26" s="219">
        <f>M26*B26*C26</f>
        <v>42.417975</v>
      </c>
      <c r="O26" s="212"/>
    </row>
    <row r="27" spans="1:15" ht="16.5" thickBot="1">
      <c r="A27" s="902"/>
      <c r="B27" s="690">
        <v>1.03</v>
      </c>
      <c r="C27" s="691">
        <v>2.85</v>
      </c>
      <c r="D27" s="911">
        <f>ROUND(B27*C27,3)</f>
        <v>2.936</v>
      </c>
      <c r="E27" s="912"/>
      <c r="F27" s="632">
        <f t="shared" si="7"/>
        <v>40.45</v>
      </c>
      <c r="G27" s="472">
        <f t="shared" si="7"/>
        <v>118.76</v>
      </c>
      <c r="H27" s="328"/>
      <c r="I27" s="458">
        <f>ROUND($K27*$O$9,2)</f>
        <v>33.71</v>
      </c>
      <c r="J27" s="475">
        <f>ROUND(I27*D27,2)</f>
        <v>98.97</v>
      </c>
      <c r="K27" s="493">
        <f>ROUND(M27/1.2,2)</f>
        <v>12.04</v>
      </c>
      <c r="L27" s="505">
        <f>ROUND(K27*D27,2)</f>
        <v>35.35</v>
      </c>
      <c r="M27" s="428">
        <v>14.45</v>
      </c>
      <c r="N27" s="221">
        <f>M27*B27*C27</f>
        <v>42.417975</v>
      </c>
      <c r="O27" s="212"/>
    </row>
    <row r="28" spans="1:14" ht="15.75">
      <c r="A28" s="63"/>
      <c r="B28" s="63"/>
      <c r="C28" s="63"/>
      <c r="D28" s="63"/>
      <c r="E28" s="63"/>
      <c r="F28" s="63"/>
      <c r="G28" s="63"/>
      <c r="H28" s="328"/>
      <c r="I28" s="328"/>
      <c r="J28" s="328"/>
      <c r="K28" s="328"/>
      <c r="L28" s="328"/>
      <c r="M28" s="328"/>
      <c r="N28" s="328"/>
    </row>
    <row r="29" spans="1:14" ht="18" customHeight="1" thickBot="1">
      <c r="A29" s="98" t="s">
        <v>36</v>
      </c>
      <c r="B29" s="105"/>
      <c r="C29" s="105"/>
      <c r="D29" s="63"/>
      <c r="E29" s="63"/>
      <c r="F29" s="63"/>
      <c r="G29" s="63"/>
      <c r="H29" s="328"/>
      <c r="I29" s="328"/>
      <c r="J29" s="328"/>
      <c r="K29" s="328"/>
      <c r="L29" s="328"/>
      <c r="M29" s="328"/>
      <c r="N29" s="328"/>
    </row>
    <row r="30" spans="1:14" ht="30.75" customHeight="1" thickBot="1">
      <c r="A30" s="920" t="s">
        <v>19</v>
      </c>
      <c r="B30" s="900"/>
      <c r="C30" s="900"/>
      <c r="D30" s="903"/>
      <c r="E30" s="904"/>
      <c r="F30" s="848" t="s">
        <v>263</v>
      </c>
      <c r="G30" s="932"/>
      <c r="H30" s="328"/>
      <c r="I30" s="836" t="s">
        <v>262</v>
      </c>
      <c r="J30" s="935"/>
      <c r="K30" s="905" t="s">
        <v>312</v>
      </c>
      <c r="L30" s="906"/>
      <c r="M30" s="915" t="s">
        <v>224</v>
      </c>
      <c r="N30" s="916"/>
    </row>
    <row r="31" spans="1:16" ht="27.75" customHeight="1" thickBot="1">
      <c r="A31" s="236" t="s">
        <v>20</v>
      </c>
      <c r="B31" s="235" t="s">
        <v>38</v>
      </c>
      <c r="C31" s="126" t="s">
        <v>39</v>
      </c>
      <c r="D31" s="946" t="s">
        <v>290</v>
      </c>
      <c r="E31" s="947"/>
      <c r="F31" s="229" t="s">
        <v>15</v>
      </c>
      <c r="G31" s="230" t="s">
        <v>16</v>
      </c>
      <c r="H31" s="328"/>
      <c r="I31" s="354" t="s">
        <v>15</v>
      </c>
      <c r="J31" s="423" t="s">
        <v>16</v>
      </c>
      <c r="K31" s="506" t="s">
        <v>15</v>
      </c>
      <c r="L31" s="507" t="s">
        <v>16</v>
      </c>
      <c r="M31" s="424" t="s">
        <v>15</v>
      </c>
      <c r="N31" s="239" t="s">
        <v>16</v>
      </c>
      <c r="O31" s="355"/>
      <c r="P31" s="343"/>
    </row>
    <row r="32" spans="1:16" ht="16.5" thickBot="1">
      <c r="A32" s="901" t="s">
        <v>148</v>
      </c>
      <c r="B32" s="688">
        <v>2.44</v>
      </c>
      <c r="C32" s="689">
        <v>1.22</v>
      </c>
      <c r="D32" s="913">
        <f aca="true" t="shared" si="8" ref="D32:D40">ROUND(B32*C32,3)</f>
        <v>2.977</v>
      </c>
      <c r="E32" s="914"/>
      <c r="F32" s="183">
        <f aca="true" t="shared" si="9" ref="F32:F40">ROUND(I32*1.2,2)</f>
        <v>25.97</v>
      </c>
      <c r="G32" s="474">
        <f aca="true" t="shared" si="10" ref="G32:G40">ROUND(J32*1.2,2)</f>
        <v>77.3</v>
      </c>
      <c r="H32" s="328"/>
      <c r="I32" s="348">
        <f aca="true" t="shared" si="11" ref="I32:I40">ROUND($K32*$O$9,2)</f>
        <v>21.64</v>
      </c>
      <c r="J32" s="508">
        <f aca="true" t="shared" si="12" ref="J32:J40">ROUND(I32*D32,2)</f>
        <v>64.42</v>
      </c>
      <c r="K32" s="409">
        <f aca="true" t="shared" si="13" ref="K32:K40">ROUND(M32/1.2,2)</f>
        <v>7.73</v>
      </c>
      <c r="L32" s="503">
        <f aca="true" t="shared" si="14" ref="L32:L40">ROUND(K32*D32,2)</f>
        <v>23.01</v>
      </c>
      <c r="M32" s="237">
        <v>9.27</v>
      </c>
      <c r="N32" s="238">
        <f aca="true" t="shared" si="15" ref="N32:N40">M32*B32*C32</f>
        <v>27.594936</v>
      </c>
      <c r="O32" s="355"/>
      <c r="P32" s="343"/>
    </row>
    <row r="33" spans="1:16" ht="16.5" thickBot="1">
      <c r="A33" s="910"/>
      <c r="B33" s="693">
        <v>1.22</v>
      </c>
      <c r="C33" s="694">
        <v>2.44</v>
      </c>
      <c r="D33" s="944">
        <f t="shared" si="8"/>
        <v>2.977</v>
      </c>
      <c r="E33" s="945"/>
      <c r="F33" s="183">
        <f t="shared" si="9"/>
        <v>25.97</v>
      </c>
      <c r="G33" s="474">
        <f t="shared" si="10"/>
        <v>77.3</v>
      </c>
      <c r="H33" s="328"/>
      <c r="I33" s="348">
        <f t="shared" si="11"/>
        <v>21.64</v>
      </c>
      <c r="J33" s="508">
        <f t="shared" si="12"/>
        <v>64.42</v>
      </c>
      <c r="K33" s="489">
        <f t="shared" si="13"/>
        <v>7.73</v>
      </c>
      <c r="L33" s="504">
        <f t="shared" si="14"/>
        <v>23.01</v>
      </c>
      <c r="M33" s="237">
        <v>9.27</v>
      </c>
      <c r="N33" s="217">
        <f t="shared" si="15"/>
        <v>27.594936</v>
      </c>
      <c r="O33" s="355"/>
      <c r="P33" s="343"/>
    </row>
    <row r="34" spans="1:16" ht="16.5" thickBot="1">
      <c r="A34" s="902"/>
      <c r="B34" s="695">
        <v>1.22</v>
      </c>
      <c r="C34" s="691">
        <v>2.5</v>
      </c>
      <c r="D34" s="911">
        <f t="shared" si="8"/>
        <v>3.05</v>
      </c>
      <c r="E34" s="912"/>
      <c r="F34" s="183">
        <f t="shared" si="9"/>
        <v>25.97</v>
      </c>
      <c r="G34" s="474">
        <f t="shared" si="10"/>
        <v>79.2</v>
      </c>
      <c r="H34" s="328"/>
      <c r="I34" s="348">
        <f t="shared" si="11"/>
        <v>21.64</v>
      </c>
      <c r="J34" s="508">
        <f t="shared" si="12"/>
        <v>66</v>
      </c>
      <c r="K34" s="489">
        <f t="shared" si="13"/>
        <v>7.73</v>
      </c>
      <c r="L34" s="504">
        <f t="shared" si="14"/>
        <v>23.58</v>
      </c>
      <c r="M34" s="237">
        <v>9.27</v>
      </c>
      <c r="N34" s="217">
        <f t="shared" si="15"/>
        <v>28.2735</v>
      </c>
      <c r="O34" s="355"/>
      <c r="P34" s="343"/>
    </row>
    <row r="35" spans="1:16" ht="16.5" thickBot="1">
      <c r="A35" s="901" t="s">
        <v>134</v>
      </c>
      <c r="B35" s="692">
        <v>2.44</v>
      </c>
      <c r="C35" s="668">
        <v>1.22</v>
      </c>
      <c r="D35" s="913">
        <f t="shared" si="8"/>
        <v>2.977</v>
      </c>
      <c r="E35" s="914"/>
      <c r="F35" s="183">
        <f t="shared" si="9"/>
        <v>26.3</v>
      </c>
      <c r="G35" s="474">
        <f t="shared" si="10"/>
        <v>78.31</v>
      </c>
      <c r="H35" s="328"/>
      <c r="I35" s="348">
        <f t="shared" si="11"/>
        <v>21.92</v>
      </c>
      <c r="J35" s="508">
        <f t="shared" si="12"/>
        <v>65.26</v>
      </c>
      <c r="K35" s="489">
        <f t="shared" si="13"/>
        <v>7.83</v>
      </c>
      <c r="L35" s="504">
        <f t="shared" si="14"/>
        <v>23.31</v>
      </c>
      <c r="M35" s="214">
        <v>9.4</v>
      </c>
      <c r="N35" s="217">
        <f t="shared" si="15"/>
        <v>27.98192</v>
      </c>
      <c r="O35" s="355"/>
      <c r="P35" s="343"/>
    </row>
    <row r="36" spans="1:16" ht="16.5" thickBot="1">
      <c r="A36" s="910"/>
      <c r="B36" s="693">
        <v>1.22</v>
      </c>
      <c r="C36" s="694">
        <v>2.44</v>
      </c>
      <c r="D36" s="944">
        <f t="shared" si="8"/>
        <v>2.977</v>
      </c>
      <c r="E36" s="945"/>
      <c r="F36" s="183">
        <f t="shared" si="9"/>
        <v>26.3</v>
      </c>
      <c r="G36" s="474">
        <f t="shared" si="10"/>
        <v>78.31</v>
      </c>
      <c r="H36" s="328"/>
      <c r="I36" s="348">
        <f t="shared" si="11"/>
        <v>21.92</v>
      </c>
      <c r="J36" s="508">
        <f t="shared" si="12"/>
        <v>65.26</v>
      </c>
      <c r="K36" s="489">
        <f t="shared" si="13"/>
        <v>7.83</v>
      </c>
      <c r="L36" s="504">
        <f t="shared" si="14"/>
        <v>23.31</v>
      </c>
      <c r="M36" s="214">
        <v>9.4</v>
      </c>
      <c r="N36" s="217">
        <f t="shared" si="15"/>
        <v>27.98192</v>
      </c>
      <c r="O36" s="355"/>
      <c r="P36" s="343"/>
    </row>
    <row r="37" spans="1:16" ht="16.5" thickBot="1">
      <c r="A37" s="910"/>
      <c r="B37" s="693">
        <v>2.5</v>
      </c>
      <c r="C37" s="694">
        <v>1.22</v>
      </c>
      <c r="D37" s="944">
        <f t="shared" si="8"/>
        <v>3.05</v>
      </c>
      <c r="E37" s="945"/>
      <c r="F37" s="183">
        <f t="shared" si="9"/>
        <v>26.3</v>
      </c>
      <c r="G37" s="474">
        <f t="shared" si="10"/>
        <v>80.23</v>
      </c>
      <c r="H37" s="328"/>
      <c r="I37" s="348">
        <f t="shared" si="11"/>
        <v>21.92</v>
      </c>
      <c r="J37" s="508">
        <f t="shared" si="12"/>
        <v>66.86</v>
      </c>
      <c r="K37" s="489">
        <f t="shared" si="13"/>
        <v>7.83</v>
      </c>
      <c r="L37" s="504">
        <f t="shared" si="14"/>
        <v>23.88</v>
      </c>
      <c r="M37" s="214">
        <v>9.4</v>
      </c>
      <c r="N37" s="217">
        <f t="shared" si="15"/>
        <v>28.669999999999998</v>
      </c>
      <c r="O37" s="355"/>
      <c r="P37" s="343"/>
    </row>
    <row r="38" spans="1:16" ht="16.5" thickBot="1">
      <c r="A38" s="902"/>
      <c r="B38" s="695">
        <v>1.22</v>
      </c>
      <c r="C38" s="691">
        <v>2.5</v>
      </c>
      <c r="D38" s="911">
        <f t="shared" si="8"/>
        <v>3.05</v>
      </c>
      <c r="E38" s="912"/>
      <c r="F38" s="183">
        <f t="shared" si="9"/>
        <v>26.3</v>
      </c>
      <c r="G38" s="474">
        <f t="shared" si="10"/>
        <v>80.23</v>
      </c>
      <c r="H38" s="328"/>
      <c r="I38" s="348">
        <f t="shared" si="11"/>
        <v>21.92</v>
      </c>
      <c r="J38" s="508">
        <f t="shared" si="12"/>
        <v>66.86</v>
      </c>
      <c r="K38" s="489">
        <f t="shared" si="13"/>
        <v>7.83</v>
      </c>
      <c r="L38" s="504">
        <f t="shared" si="14"/>
        <v>23.88</v>
      </c>
      <c r="M38" s="214">
        <v>9.4</v>
      </c>
      <c r="N38" s="217">
        <f t="shared" si="15"/>
        <v>28.67</v>
      </c>
      <c r="O38" s="355"/>
      <c r="P38" s="343"/>
    </row>
    <row r="39" spans="1:16" ht="16.5" thickBot="1">
      <c r="A39" s="901" t="s">
        <v>30</v>
      </c>
      <c r="B39" s="688">
        <v>2.44</v>
      </c>
      <c r="C39" s="689">
        <v>1.22</v>
      </c>
      <c r="D39" s="913">
        <f t="shared" si="8"/>
        <v>2.977</v>
      </c>
      <c r="E39" s="914"/>
      <c r="F39" s="183">
        <f t="shared" si="9"/>
        <v>39.74</v>
      </c>
      <c r="G39" s="474">
        <f t="shared" si="10"/>
        <v>118.32</v>
      </c>
      <c r="H39" s="328"/>
      <c r="I39" s="348">
        <f t="shared" si="11"/>
        <v>33.12</v>
      </c>
      <c r="J39" s="508">
        <f t="shared" si="12"/>
        <v>98.6</v>
      </c>
      <c r="K39" s="489">
        <f t="shared" si="13"/>
        <v>11.83</v>
      </c>
      <c r="L39" s="504">
        <f t="shared" si="14"/>
        <v>35.22</v>
      </c>
      <c r="M39" s="213">
        <v>14.2</v>
      </c>
      <c r="N39" s="217">
        <f t="shared" si="15"/>
        <v>42.270559999999996</v>
      </c>
      <c r="O39" s="355"/>
      <c r="P39" s="343"/>
    </row>
    <row r="40" spans="1:15" ht="16.5" thickBot="1">
      <c r="A40" s="902"/>
      <c r="B40" s="696">
        <v>1.22</v>
      </c>
      <c r="C40" s="697">
        <v>2.44</v>
      </c>
      <c r="D40" s="911">
        <f t="shared" si="8"/>
        <v>2.977</v>
      </c>
      <c r="E40" s="912"/>
      <c r="F40" s="632">
        <f t="shared" si="9"/>
        <v>39.74</v>
      </c>
      <c r="G40" s="472">
        <f t="shared" si="10"/>
        <v>118.32</v>
      </c>
      <c r="H40" s="328"/>
      <c r="I40" s="458">
        <f t="shared" si="11"/>
        <v>33.12</v>
      </c>
      <c r="J40" s="509">
        <f t="shared" si="12"/>
        <v>98.6</v>
      </c>
      <c r="K40" s="493">
        <f t="shared" si="13"/>
        <v>11.83</v>
      </c>
      <c r="L40" s="505">
        <f t="shared" si="14"/>
        <v>35.22</v>
      </c>
      <c r="M40" s="213">
        <v>14.2</v>
      </c>
      <c r="N40" s="218">
        <f t="shared" si="15"/>
        <v>42.270559999999996</v>
      </c>
      <c r="O40" s="211"/>
    </row>
    <row r="41" spans="1:14" ht="18">
      <c r="A41" s="909" t="s">
        <v>324</v>
      </c>
      <c r="B41" s="909"/>
      <c r="C41" s="909"/>
      <c r="D41" s="909"/>
      <c r="E41" s="909"/>
      <c r="H41" s="328"/>
      <c r="I41" s="328"/>
      <c r="J41" s="328"/>
      <c r="K41" s="328"/>
      <c r="L41" s="328"/>
      <c r="M41" s="328"/>
      <c r="N41"/>
    </row>
    <row r="42" spans="1:14" ht="18">
      <c r="A42" s="78" t="s">
        <v>120</v>
      </c>
      <c r="B42" s="78"/>
      <c r="C42" s="78"/>
      <c r="D42" s="78"/>
      <c r="E42" s="78"/>
      <c r="H42" s="328"/>
      <c r="I42" s="186"/>
      <c r="J42" s="186"/>
      <c r="K42" s="407"/>
      <c r="L42" s="407"/>
      <c r="M42" s="129"/>
      <c r="N42" s="129"/>
    </row>
    <row r="43" spans="1:14" ht="18">
      <c r="A43" s="77"/>
      <c r="B43" s="77"/>
      <c r="C43" s="77"/>
      <c r="D43" s="77"/>
      <c r="E43" s="77"/>
      <c r="I43" s="77"/>
      <c r="J43" s="77"/>
      <c r="K43" s="77"/>
      <c r="L43" s="77"/>
      <c r="M43" s="77"/>
      <c r="N43" s="77"/>
    </row>
    <row r="44" spans="10:14" ht="12.75">
      <c r="J44" s="71"/>
      <c r="K44" s="71"/>
      <c r="L44" s="71"/>
      <c r="N44" s="71"/>
    </row>
  </sheetData>
  <sheetProtection password="CC4D" sheet="1"/>
  <mergeCells count="47">
    <mergeCell ref="D36:E36"/>
    <mergeCell ref="D37:E37"/>
    <mergeCell ref="D38:E38"/>
    <mergeCell ref="D39:E39"/>
    <mergeCell ref="D40:E40"/>
    <mergeCell ref="D27:E27"/>
    <mergeCell ref="D31:E31"/>
    <mergeCell ref="D32:E32"/>
    <mergeCell ref="D33:E33"/>
    <mergeCell ref="D34:E34"/>
    <mergeCell ref="D35:E35"/>
    <mergeCell ref="M30:N30"/>
    <mergeCell ref="M21:N22"/>
    <mergeCell ref="F30:G30"/>
    <mergeCell ref="D21:E22"/>
    <mergeCell ref="I30:J30"/>
    <mergeCell ref="I21:J22"/>
    <mergeCell ref="F21:G22"/>
    <mergeCell ref="D23:E23"/>
    <mergeCell ref="D24:E24"/>
    <mergeCell ref="M9:N9"/>
    <mergeCell ref="M10:N10"/>
    <mergeCell ref="F10:G10"/>
    <mergeCell ref="A9:G9"/>
    <mergeCell ref="A39:A40"/>
    <mergeCell ref="A30:C30"/>
    <mergeCell ref="A35:A38"/>
    <mergeCell ref="A21:C22"/>
    <mergeCell ref="I10:J10"/>
    <mergeCell ref="A10:A11"/>
    <mergeCell ref="A26:A27"/>
    <mergeCell ref="D30:E30"/>
    <mergeCell ref="K10:L10"/>
    <mergeCell ref="K21:L22"/>
    <mergeCell ref="K30:L30"/>
    <mergeCell ref="A41:E41"/>
    <mergeCell ref="A32:A34"/>
    <mergeCell ref="A24:A25"/>
    <mergeCell ref="D25:E25"/>
    <mergeCell ref="D26:E26"/>
    <mergeCell ref="F4:G4"/>
    <mergeCell ref="A1:B1"/>
    <mergeCell ref="D1:G1"/>
    <mergeCell ref="D2:G2"/>
    <mergeCell ref="D3:G3"/>
    <mergeCell ref="B10:D10"/>
    <mergeCell ref="D8:G8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5" r:id="rId2"/>
  <headerFooter>
    <oddFooter>&amp;CСтраница &amp;P</oddFooter>
  </headerFooter>
  <colBreaks count="1" manualBreakCount="1">
    <brk id="5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view="pageBreakPreview" zoomScaleNormal="70" zoomScaleSheetLayoutView="100" zoomScalePageLayoutView="0" workbookViewId="0" topLeftCell="A1">
      <selection activeCell="E9" sqref="E9:G9"/>
    </sheetView>
  </sheetViews>
  <sheetFormatPr defaultColWidth="9.140625" defaultRowHeight="12.75"/>
  <cols>
    <col min="1" max="1" width="6.57421875" style="23" customWidth="1"/>
    <col min="2" max="2" width="15.140625" style="23" customWidth="1"/>
    <col min="3" max="3" width="23.140625" style="23" customWidth="1"/>
    <col min="4" max="4" width="50.57421875" style="23" customWidth="1"/>
    <col min="5" max="5" width="22.57421875" style="23" customWidth="1"/>
    <col min="6" max="6" width="10.8515625" style="71" bestFit="1" customWidth="1"/>
    <col min="7" max="7" width="10.00390625" style="23" customWidth="1"/>
    <col min="8" max="8" width="8.28125" style="135" hidden="1" customWidth="1"/>
    <col min="9" max="9" width="11.57421875" style="71" hidden="1" customWidth="1"/>
    <col min="10" max="12" width="13.140625" style="23" hidden="1" customWidth="1"/>
    <col min="13" max="13" width="9.421875" style="71" hidden="1" customWidth="1"/>
    <col min="14" max="14" width="8.57421875" style="23" hidden="1" customWidth="1"/>
    <col min="15" max="15" width="7.57421875" style="0" hidden="1" customWidth="1"/>
    <col min="16" max="16" width="9.140625" style="0" hidden="1" customWidth="1"/>
  </cols>
  <sheetData>
    <row r="1" spans="1:14" ht="15.75">
      <c r="A1" s="899"/>
      <c r="B1" s="899"/>
      <c r="C1" s="899"/>
      <c r="D1" s="793"/>
      <c r="E1" s="793"/>
      <c r="F1" s="793"/>
      <c r="G1" s="793"/>
      <c r="H1" s="356"/>
      <c r="I1" s="27"/>
      <c r="J1"/>
      <c r="K1"/>
      <c r="L1"/>
      <c r="M1"/>
      <c r="N1"/>
    </row>
    <row r="2" spans="1:14" ht="15.75">
      <c r="A2" s="40"/>
      <c r="B2" s="28"/>
      <c r="C2" s="28"/>
      <c r="D2" s="793"/>
      <c r="E2" s="793"/>
      <c r="F2" s="793"/>
      <c r="G2" s="793"/>
      <c r="H2" s="356"/>
      <c r="I2" s="27"/>
      <c r="J2"/>
      <c r="K2"/>
      <c r="L2"/>
      <c r="M2"/>
      <c r="N2"/>
    </row>
    <row r="3" spans="1:14" ht="15.75">
      <c r="A3" s="40"/>
      <c r="B3" s="28"/>
      <c r="C3" s="28"/>
      <c r="D3" s="793"/>
      <c r="E3" s="793"/>
      <c r="F3" s="793"/>
      <c r="G3" s="793"/>
      <c r="H3" s="356"/>
      <c r="I3" s="27"/>
      <c r="J3"/>
      <c r="K3"/>
      <c r="L3"/>
      <c r="M3"/>
      <c r="N3"/>
    </row>
    <row r="4" spans="1:14" ht="15.75">
      <c r="A4" s="41"/>
      <c r="B4" s="28"/>
      <c r="C4" s="28"/>
      <c r="D4" s="793"/>
      <c r="E4" s="793"/>
      <c r="F4" s="793"/>
      <c r="G4" s="793"/>
      <c r="H4" s="356"/>
      <c r="I4" s="27"/>
      <c r="J4"/>
      <c r="K4"/>
      <c r="L4"/>
      <c r="M4"/>
      <c r="N4"/>
    </row>
    <row r="5" spans="1:14" ht="15.75">
      <c r="A5" s="41"/>
      <c r="B5" s="28"/>
      <c r="C5" s="28"/>
      <c r="D5" s="27"/>
      <c r="E5" s="27"/>
      <c r="F5" s="27"/>
      <c r="G5" s="27"/>
      <c r="H5" s="356"/>
      <c r="I5" s="27"/>
      <c r="J5" s="27"/>
      <c r="K5" s="27"/>
      <c r="L5" s="27"/>
      <c r="M5" s="27"/>
      <c r="N5" s="27"/>
    </row>
    <row r="6" spans="1:14" ht="15.75">
      <c r="A6" s="41"/>
      <c r="B6" s="28"/>
      <c r="C6" s="28"/>
      <c r="D6" s="27"/>
      <c r="E6" s="27"/>
      <c r="F6" s="27"/>
      <c r="G6" s="27"/>
      <c r="H6" s="356"/>
      <c r="I6" s="27"/>
      <c r="J6" s="27"/>
      <c r="K6" s="27"/>
      <c r="L6" s="27"/>
      <c r="M6" s="27"/>
      <c r="N6" s="27"/>
    </row>
    <row r="7" spans="1:14" ht="15.75">
      <c r="A7" s="41"/>
      <c r="B7" s="28"/>
      <c r="C7" s="28"/>
      <c r="D7" s="27"/>
      <c r="E7" s="27"/>
      <c r="F7" s="27"/>
      <c r="G7" s="27"/>
      <c r="H7" s="356"/>
      <c r="I7" s="27"/>
      <c r="J7" s="27"/>
      <c r="K7" s="27"/>
      <c r="L7" s="27"/>
      <c r="M7" s="27"/>
      <c r="N7" s="27"/>
    </row>
    <row r="8" spans="1:14" ht="31.5">
      <c r="A8" s="952"/>
      <c r="B8" s="952"/>
      <c r="C8" s="952"/>
      <c r="D8" s="952"/>
      <c r="E8" s="952"/>
      <c r="F8" s="952"/>
      <c r="G8" s="952"/>
      <c r="H8" s="357"/>
      <c r="I8" s="22"/>
      <c r="J8"/>
      <c r="K8"/>
      <c r="L8"/>
      <c r="M8"/>
      <c r="N8"/>
    </row>
    <row r="9" spans="5:14" ht="18.75">
      <c r="E9" s="1087" t="str">
        <f>'Шпон дуб_шпон укр_пиленный шпон'!D12</f>
        <v>Прайс лист от  21/04/2020</v>
      </c>
      <c r="F9" s="1087"/>
      <c r="G9" s="1087"/>
      <c r="H9" s="358"/>
      <c r="I9" s="332"/>
      <c r="J9"/>
      <c r="K9"/>
      <c r="L9"/>
      <c r="M9"/>
      <c r="N9"/>
    </row>
    <row r="10" spans="1:8" ht="18.75">
      <c r="A10" s="98" t="s">
        <v>272</v>
      </c>
      <c r="H10" s="359"/>
    </row>
    <row r="11" spans="1:8" ht="18.75">
      <c r="A11" s="98" t="s">
        <v>115</v>
      </c>
      <c r="H11" s="359"/>
    </row>
    <row r="12" spans="1:8" ht="16.5" thickBot="1">
      <c r="A12" s="69" t="s">
        <v>273</v>
      </c>
      <c r="H12" s="359"/>
    </row>
    <row r="13" spans="1:15" ht="24.75" customHeight="1" thickBot="1">
      <c r="A13" s="954" t="s">
        <v>325</v>
      </c>
      <c r="B13" s="964" t="s">
        <v>71</v>
      </c>
      <c r="C13" s="960"/>
      <c r="D13" s="960"/>
      <c r="E13" s="957" t="s">
        <v>278</v>
      </c>
      <c r="F13" s="960" t="s">
        <v>263</v>
      </c>
      <c r="G13" s="961"/>
      <c r="H13" s="359"/>
      <c r="I13" s="950"/>
      <c r="J13" s="951"/>
      <c r="K13" s="510"/>
      <c r="L13" s="511"/>
      <c r="M13" s="870" t="s">
        <v>218</v>
      </c>
      <c r="N13" s="871"/>
      <c r="O13" s="174">
        <f>'Шпон дуб_шпон укр_пиленный шпон'!J12</f>
        <v>2.8</v>
      </c>
    </row>
    <row r="14" spans="1:14" ht="35.25" customHeight="1" thickBot="1">
      <c r="A14" s="955"/>
      <c r="B14" s="965"/>
      <c r="C14" s="966"/>
      <c r="D14" s="966"/>
      <c r="E14" s="958"/>
      <c r="F14" s="962"/>
      <c r="G14" s="963"/>
      <c r="H14" s="359"/>
      <c r="I14" s="948" t="s">
        <v>262</v>
      </c>
      <c r="J14" s="949"/>
      <c r="K14" s="967" t="s">
        <v>312</v>
      </c>
      <c r="L14" s="968"/>
      <c r="M14" s="915" t="s">
        <v>224</v>
      </c>
      <c r="N14" s="916"/>
    </row>
    <row r="15" spans="1:14" ht="19.5" thickBot="1">
      <c r="A15" s="956"/>
      <c r="B15" s="595" t="s">
        <v>72</v>
      </c>
      <c r="C15" s="631" t="s">
        <v>80</v>
      </c>
      <c r="D15" s="596" t="s">
        <v>73</v>
      </c>
      <c r="E15" s="959"/>
      <c r="F15" s="597" t="s">
        <v>74</v>
      </c>
      <c r="G15" s="247" t="s">
        <v>60</v>
      </c>
      <c r="H15" s="359"/>
      <c r="I15" s="513" t="s">
        <v>74</v>
      </c>
      <c r="J15" s="514" t="s">
        <v>60</v>
      </c>
      <c r="K15" s="527" t="s">
        <v>74</v>
      </c>
      <c r="L15" s="512" t="s">
        <v>60</v>
      </c>
      <c r="M15" s="424" t="s">
        <v>74</v>
      </c>
      <c r="N15" s="239" t="s">
        <v>60</v>
      </c>
    </row>
    <row r="16" spans="1:14" ht="39" customHeight="1" thickBot="1">
      <c r="A16" s="80">
        <v>1</v>
      </c>
      <c r="B16" s="241" t="s">
        <v>79</v>
      </c>
      <c r="C16" s="242" t="s">
        <v>81</v>
      </c>
      <c r="D16" s="243" t="s">
        <v>291</v>
      </c>
      <c r="E16" s="80" t="s">
        <v>82</v>
      </c>
      <c r="F16" s="244">
        <f>ROUND(I16*1.2,2)</f>
        <v>7.19</v>
      </c>
      <c r="G16" s="245">
        <f>ROUND(J16*1.2,2)</f>
        <v>20.12</v>
      </c>
      <c r="H16" s="359"/>
      <c r="I16" s="447">
        <f>ROUND($K16*$O$13,2)</f>
        <v>5.99</v>
      </c>
      <c r="J16" s="518">
        <f>ROUND(I16*2.8,2)</f>
        <v>16.77</v>
      </c>
      <c r="K16" s="528">
        <f>ROUND(M16/1.2,2)</f>
        <v>2.14</v>
      </c>
      <c r="L16" s="518">
        <f>ROUND(K16*2.8,2)</f>
        <v>5.99</v>
      </c>
      <c r="M16" s="519">
        <v>2.57</v>
      </c>
      <c r="N16" s="520">
        <f>M16*2.8</f>
        <v>7.195999999999999</v>
      </c>
    </row>
    <row r="17" spans="1:14" ht="34.5" customHeight="1" thickBot="1">
      <c r="A17" s="75">
        <v>2</v>
      </c>
      <c r="B17" s="75" t="s">
        <v>85</v>
      </c>
      <c r="C17" s="184" t="s">
        <v>116</v>
      </c>
      <c r="D17" s="240" t="s">
        <v>292</v>
      </c>
      <c r="E17" s="75" t="s">
        <v>84</v>
      </c>
      <c r="F17" s="244">
        <f aca="true" t="shared" si="0" ref="F17:F24">ROUND(I17*1.2,2)</f>
        <v>11.05</v>
      </c>
      <c r="G17" s="245">
        <f aca="true" t="shared" si="1" ref="G17:G24">ROUND(J17*1.2,2)</f>
        <v>30.95</v>
      </c>
      <c r="H17" s="359"/>
      <c r="I17" s="447">
        <f>ROUND($K17*$O$13,2)</f>
        <v>9.21</v>
      </c>
      <c r="J17" s="518">
        <f aca="true" t="shared" si="2" ref="J17:J29">ROUND(I17*2.8,2)</f>
        <v>25.79</v>
      </c>
      <c r="K17" s="528">
        <f>ROUND(M17/1.2,2)</f>
        <v>3.29</v>
      </c>
      <c r="L17" s="518">
        <f aca="true" t="shared" si="3" ref="L17:L29">ROUND(K17*2.8,2)</f>
        <v>9.21</v>
      </c>
      <c r="M17" s="519">
        <v>3.95</v>
      </c>
      <c r="N17" s="520">
        <f>M17*2.8</f>
        <v>11.06</v>
      </c>
    </row>
    <row r="18" spans="1:14" ht="43.5" customHeight="1" thickBot="1">
      <c r="A18" s="75">
        <v>3</v>
      </c>
      <c r="B18" s="75" t="s">
        <v>83</v>
      </c>
      <c r="C18" s="184" t="s">
        <v>116</v>
      </c>
      <c r="D18" s="240" t="s">
        <v>293</v>
      </c>
      <c r="E18" s="75" t="s">
        <v>86</v>
      </c>
      <c r="F18" s="244">
        <f t="shared" si="0"/>
        <v>12.13</v>
      </c>
      <c r="G18" s="245">
        <f t="shared" si="1"/>
        <v>33.97</v>
      </c>
      <c r="H18" s="359"/>
      <c r="I18" s="447">
        <f aca="true" t="shared" si="4" ref="I18:I29">ROUND($K18*$O$13,2)</f>
        <v>10.11</v>
      </c>
      <c r="J18" s="518">
        <f t="shared" si="2"/>
        <v>28.31</v>
      </c>
      <c r="K18" s="528">
        <f aca="true" t="shared" si="5" ref="K18:K29">ROUND(M18/1.2,2)</f>
        <v>3.61</v>
      </c>
      <c r="L18" s="518">
        <f t="shared" si="3"/>
        <v>10.11</v>
      </c>
      <c r="M18" s="519">
        <v>4.33</v>
      </c>
      <c r="N18" s="520">
        <f aca="true" t="shared" si="6" ref="N18:N24">M18*2.8</f>
        <v>12.123999999999999</v>
      </c>
    </row>
    <row r="19" spans="1:14" ht="49.5" customHeight="1" thickBot="1">
      <c r="A19" s="75">
        <v>4</v>
      </c>
      <c r="B19" s="75" t="s">
        <v>87</v>
      </c>
      <c r="C19" s="184" t="s">
        <v>116</v>
      </c>
      <c r="D19" s="240" t="s">
        <v>294</v>
      </c>
      <c r="E19" s="75" t="s">
        <v>88</v>
      </c>
      <c r="F19" s="244">
        <f t="shared" si="0"/>
        <v>11.86</v>
      </c>
      <c r="G19" s="245">
        <f t="shared" si="1"/>
        <v>33.19</v>
      </c>
      <c r="H19" s="359"/>
      <c r="I19" s="447">
        <f t="shared" si="4"/>
        <v>9.88</v>
      </c>
      <c r="J19" s="518">
        <f t="shared" si="2"/>
        <v>27.66</v>
      </c>
      <c r="K19" s="528">
        <f t="shared" si="5"/>
        <v>3.53</v>
      </c>
      <c r="L19" s="518">
        <f t="shared" si="3"/>
        <v>9.88</v>
      </c>
      <c r="M19" s="519">
        <v>4.24</v>
      </c>
      <c r="N19" s="520">
        <f t="shared" si="6"/>
        <v>11.872</v>
      </c>
    </row>
    <row r="20" spans="1:14" ht="51.75" customHeight="1" thickBot="1">
      <c r="A20" s="75">
        <v>5</v>
      </c>
      <c r="B20" s="75" t="s">
        <v>89</v>
      </c>
      <c r="C20" s="184" t="s">
        <v>116</v>
      </c>
      <c r="D20" s="240" t="s">
        <v>295</v>
      </c>
      <c r="E20" s="75" t="s">
        <v>90</v>
      </c>
      <c r="F20" s="244">
        <f t="shared" si="0"/>
        <v>12.56</v>
      </c>
      <c r="G20" s="245">
        <f t="shared" si="1"/>
        <v>35.18</v>
      </c>
      <c r="H20" s="359"/>
      <c r="I20" s="447">
        <f t="shared" si="4"/>
        <v>10.47</v>
      </c>
      <c r="J20" s="518">
        <f t="shared" si="2"/>
        <v>29.32</v>
      </c>
      <c r="K20" s="528">
        <f t="shared" si="5"/>
        <v>3.74</v>
      </c>
      <c r="L20" s="518">
        <f t="shared" si="3"/>
        <v>10.47</v>
      </c>
      <c r="M20" s="519">
        <v>4.49</v>
      </c>
      <c r="N20" s="520">
        <f t="shared" si="6"/>
        <v>12.572</v>
      </c>
    </row>
    <row r="21" spans="1:14" ht="47.25" customHeight="1" thickBot="1">
      <c r="A21" s="75">
        <v>6</v>
      </c>
      <c r="B21" s="75" t="s">
        <v>91</v>
      </c>
      <c r="C21" s="184" t="s">
        <v>116</v>
      </c>
      <c r="D21" s="240" t="s">
        <v>296</v>
      </c>
      <c r="E21" s="75" t="s">
        <v>92</v>
      </c>
      <c r="F21" s="244">
        <f t="shared" si="0"/>
        <v>12.1</v>
      </c>
      <c r="G21" s="245">
        <f t="shared" si="1"/>
        <v>33.86</v>
      </c>
      <c r="H21" s="359"/>
      <c r="I21" s="321">
        <f t="shared" si="4"/>
        <v>10.08</v>
      </c>
      <c r="J21" s="515">
        <f t="shared" si="2"/>
        <v>28.22</v>
      </c>
      <c r="K21" s="529">
        <f t="shared" si="5"/>
        <v>3.6</v>
      </c>
      <c r="L21" s="515">
        <f t="shared" si="3"/>
        <v>10.08</v>
      </c>
      <c r="M21" s="516">
        <v>4.32</v>
      </c>
      <c r="N21" s="517">
        <f t="shared" si="6"/>
        <v>12.096</v>
      </c>
    </row>
    <row r="22" spans="1:14" ht="41.25" customHeight="1" thickBot="1">
      <c r="A22" s="75">
        <v>7</v>
      </c>
      <c r="B22" s="75" t="s">
        <v>93</v>
      </c>
      <c r="C22" s="184" t="s">
        <v>116</v>
      </c>
      <c r="D22" s="240" t="s">
        <v>94</v>
      </c>
      <c r="E22" s="75" t="s">
        <v>95</v>
      </c>
      <c r="F22" s="244">
        <f t="shared" si="0"/>
        <v>12.67</v>
      </c>
      <c r="G22" s="245">
        <f t="shared" si="1"/>
        <v>35.48</v>
      </c>
      <c r="H22" s="359"/>
      <c r="I22" s="494">
        <f t="shared" si="4"/>
        <v>10.56</v>
      </c>
      <c r="J22" s="532">
        <f t="shared" si="2"/>
        <v>29.57</v>
      </c>
      <c r="K22" s="530">
        <f t="shared" si="5"/>
        <v>3.77</v>
      </c>
      <c r="L22" s="521">
        <f t="shared" si="3"/>
        <v>10.56</v>
      </c>
      <c r="M22" s="522">
        <v>4.52</v>
      </c>
      <c r="N22" s="523">
        <f t="shared" si="6"/>
        <v>12.655999999999999</v>
      </c>
    </row>
    <row r="23" spans="1:14" ht="42" customHeight="1" thickBot="1">
      <c r="A23" s="75">
        <v>8</v>
      </c>
      <c r="B23" s="75" t="s">
        <v>96</v>
      </c>
      <c r="C23" s="184" t="s">
        <v>116</v>
      </c>
      <c r="D23" s="240" t="s">
        <v>297</v>
      </c>
      <c r="E23" s="75" t="s">
        <v>97</v>
      </c>
      <c r="F23" s="244">
        <f t="shared" si="0"/>
        <v>13.51</v>
      </c>
      <c r="G23" s="245">
        <f t="shared" si="1"/>
        <v>37.84</v>
      </c>
      <c r="H23" s="359"/>
      <c r="I23" s="447">
        <f t="shared" si="4"/>
        <v>11.26</v>
      </c>
      <c r="J23" s="518">
        <f t="shared" si="2"/>
        <v>31.53</v>
      </c>
      <c r="K23" s="528">
        <f t="shared" si="5"/>
        <v>4.02</v>
      </c>
      <c r="L23" s="518">
        <f t="shared" si="3"/>
        <v>11.26</v>
      </c>
      <c r="M23" s="519">
        <v>4.82</v>
      </c>
      <c r="N23" s="520">
        <f t="shared" si="6"/>
        <v>13.496</v>
      </c>
    </row>
    <row r="24" spans="1:14" ht="46.5" customHeight="1" thickBot="1">
      <c r="A24" s="75">
        <v>9</v>
      </c>
      <c r="B24" s="75" t="s">
        <v>99</v>
      </c>
      <c r="C24" s="184" t="s">
        <v>98</v>
      </c>
      <c r="D24" s="240" t="s">
        <v>298</v>
      </c>
      <c r="E24" s="75" t="s">
        <v>100</v>
      </c>
      <c r="F24" s="244">
        <f t="shared" si="0"/>
        <v>14.71</v>
      </c>
      <c r="G24" s="245">
        <f t="shared" si="1"/>
        <v>41.2</v>
      </c>
      <c r="H24" s="359"/>
      <c r="I24" s="447">
        <f t="shared" si="4"/>
        <v>12.26</v>
      </c>
      <c r="J24" s="518">
        <f t="shared" si="2"/>
        <v>34.33</v>
      </c>
      <c r="K24" s="528">
        <f t="shared" si="5"/>
        <v>4.38</v>
      </c>
      <c r="L24" s="518">
        <f t="shared" si="3"/>
        <v>12.26</v>
      </c>
      <c r="M24" s="519">
        <v>5.26</v>
      </c>
      <c r="N24" s="520">
        <f t="shared" si="6"/>
        <v>14.727999999999998</v>
      </c>
    </row>
    <row r="25" spans="1:14" ht="54" customHeight="1" thickBot="1">
      <c r="A25" s="75">
        <v>10</v>
      </c>
      <c r="B25" s="75" t="s">
        <v>101</v>
      </c>
      <c r="C25" s="184" t="s">
        <v>119</v>
      </c>
      <c r="D25" s="240" t="s">
        <v>102</v>
      </c>
      <c r="E25" s="75"/>
      <c r="F25" s="244" t="s">
        <v>299</v>
      </c>
      <c r="G25" s="245">
        <f>N25*O13</f>
        <v>117.6</v>
      </c>
      <c r="H25" s="359"/>
      <c r="I25" s="447" t="s">
        <v>18</v>
      </c>
      <c r="J25" s="518">
        <f>G25/1.2</f>
        <v>98</v>
      </c>
      <c r="K25" s="528" t="s">
        <v>18</v>
      </c>
      <c r="L25" s="518" t="s">
        <v>18</v>
      </c>
      <c r="M25" s="519">
        <v>42</v>
      </c>
      <c r="N25" s="520">
        <v>42</v>
      </c>
    </row>
    <row r="26" spans="1:14" ht="45" customHeight="1" thickBot="1">
      <c r="A26" s="75">
        <v>11</v>
      </c>
      <c r="B26" s="75" t="s">
        <v>103</v>
      </c>
      <c r="C26" s="184" t="s">
        <v>104</v>
      </c>
      <c r="D26" s="240" t="s">
        <v>274</v>
      </c>
      <c r="E26" s="75" t="s">
        <v>105</v>
      </c>
      <c r="F26" s="244">
        <f aca="true" t="shared" si="7" ref="F26:G29">ROUND(I26*1.2,2)</f>
        <v>5.11</v>
      </c>
      <c r="G26" s="245">
        <f t="shared" si="7"/>
        <v>14.32</v>
      </c>
      <c r="H26" s="359"/>
      <c r="I26" s="447">
        <f t="shared" si="4"/>
        <v>4.26</v>
      </c>
      <c r="J26" s="518">
        <f t="shared" si="2"/>
        <v>11.93</v>
      </c>
      <c r="K26" s="528">
        <f t="shared" si="5"/>
        <v>1.52</v>
      </c>
      <c r="L26" s="518">
        <f t="shared" si="3"/>
        <v>4.26</v>
      </c>
      <c r="M26" s="519">
        <v>1.82</v>
      </c>
      <c r="N26" s="520">
        <f>M26*2.8</f>
        <v>5.096</v>
      </c>
    </row>
    <row r="27" spans="1:14" ht="42.75" customHeight="1" thickBot="1">
      <c r="A27" s="75">
        <v>12</v>
      </c>
      <c r="B27" s="75" t="s">
        <v>106</v>
      </c>
      <c r="C27" s="184" t="s">
        <v>107</v>
      </c>
      <c r="D27" s="240" t="s">
        <v>275</v>
      </c>
      <c r="E27" s="75" t="s">
        <v>111</v>
      </c>
      <c r="F27" s="244">
        <f t="shared" si="7"/>
        <v>10.51</v>
      </c>
      <c r="G27" s="245">
        <f t="shared" si="7"/>
        <v>29.44</v>
      </c>
      <c r="H27" s="359"/>
      <c r="I27" s="447">
        <f t="shared" si="4"/>
        <v>8.76</v>
      </c>
      <c r="J27" s="518">
        <f t="shared" si="2"/>
        <v>24.53</v>
      </c>
      <c r="K27" s="528">
        <f t="shared" si="5"/>
        <v>3.13</v>
      </c>
      <c r="L27" s="518">
        <f t="shared" si="3"/>
        <v>8.76</v>
      </c>
      <c r="M27" s="519">
        <v>3.75</v>
      </c>
      <c r="N27" s="520">
        <f>M27*2.8</f>
        <v>10.5</v>
      </c>
    </row>
    <row r="28" spans="1:14" ht="38.25" customHeight="1" thickBot="1">
      <c r="A28" s="75">
        <v>13</v>
      </c>
      <c r="B28" s="75" t="s">
        <v>108</v>
      </c>
      <c r="C28" s="184" t="s">
        <v>109</v>
      </c>
      <c r="D28" s="240" t="s">
        <v>276</v>
      </c>
      <c r="E28" s="75" t="s">
        <v>110</v>
      </c>
      <c r="F28" s="244">
        <f t="shared" si="7"/>
        <v>10.42</v>
      </c>
      <c r="G28" s="245">
        <f t="shared" si="7"/>
        <v>29.16</v>
      </c>
      <c r="H28" s="359"/>
      <c r="I28" s="447">
        <f t="shared" si="4"/>
        <v>8.68</v>
      </c>
      <c r="J28" s="518">
        <f t="shared" si="2"/>
        <v>24.3</v>
      </c>
      <c r="K28" s="528">
        <f t="shared" si="5"/>
        <v>3.1</v>
      </c>
      <c r="L28" s="518">
        <f t="shared" si="3"/>
        <v>8.68</v>
      </c>
      <c r="M28" s="519">
        <v>3.72</v>
      </c>
      <c r="N28" s="520">
        <f>M28*2.8</f>
        <v>10.416</v>
      </c>
    </row>
    <row r="29" spans="1:14" ht="48" customHeight="1" thickBot="1">
      <c r="A29" s="75">
        <v>14</v>
      </c>
      <c r="B29" s="75" t="s">
        <v>112</v>
      </c>
      <c r="C29" s="184" t="s">
        <v>109</v>
      </c>
      <c r="D29" s="240" t="s">
        <v>277</v>
      </c>
      <c r="E29" s="75" t="s">
        <v>113</v>
      </c>
      <c r="F29" s="244">
        <f t="shared" si="7"/>
        <v>13.68</v>
      </c>
      <c r="G29" s="245">
        <f t="shared" si="7"/>
        <v>38.3</v>
      </c>
      <c r="H29" s="359"/>
      <c r="I29" s="445">
        <f t="shared" si="4"/>
        <v>11.4</v>
      </c>
      <c r="J29" s="524">
        <f t="shared" si="2"/>
        <v>31.92</v>
      </c>
      <c r="K29" s="531">
        <f t="shared" si="5"/>
        <v>4.07</v>
      </c>
      <c r="L29" s="524">
        <f t="shared" si="3"/>
        <v>11.4</v>
      </c>
      <c r="M29" s="525">
        <v>4.88</v>
      </c>
      <c r="N29" s="526">
        <f>M29*2.8</f>
        <v>13.664</v>
      </c>
    </row>
    <row r="30" spans="1:14" ht="18.75">
      <c r="A30" s="72"/>
      <c r="B30" s="72"/>
      <c r="C30" s="72"/>
      <c r="D30" s="72"/>
      <c r="E30" s="72"/>
      <c r="H30" s="359"/>
      <c r="I30" s="73"/>
      <c r="J30" s="73"/>
      <c r="K30" s="73"/>
      <c r="L30" s="73"/>
      <c r="M30" s="73"/>
      <c r="N30" s="73"/>
    </row>
    <row r="31" spans="1:14" ht="18.75">
      <c r="A31" s="953" t="s">
        <v>117</v>
      </c>
      <c r="B31" s="953"/>
      <c r="C31" s="953"/>
      <c r="D31" s="953"/>
      <c r="E31" s="953"/>
      <c r="H31" s="359"/>
      <c r="I31" s="23"/>
      <c r="J31"/>
      <c r="K31"/>
      <c r="L31"/>
      <c r="M31"/>
      <c r="N31"/>
    </row>
    <row r="32" spans="1:14" ht="18.75">
      <c r="A32" s="953" t="s">
        <v>114</v>
      </c>
      <c r="B32" s="953"/>
      <c r="C32" s="953"/>
      <c r="D32" s="953"/>
      <c r="E32" s="953"/>
      <c r="H32" s="359"/>
      <c r="I32" s="23"/>
      <c r="J32"/>
      <c r="K32"/>
      <c r="L32"/>
      <c r="M32"/>
      <c r="N32"/>
    </row>
    <row r="33" spans="1:14" ht="18.75">
      <c r="A33" s="74"/>
      <c r="B33" s="74"/>
      <c r="C33" s="74"/>
      <c r="D33" s="74"/>
      <c r="E33" s="74"/>
      <c r="H33" s="359"/>
      <c r="I33" s="74"/>
      <c r="J33" s="74"/>
      <c r="K33" s="74"/>
      <c r="L33" s="74"/>
      <c r="M33" s="74"/>
      <c r="N33" s="74"/>
    </row>
    <row r="34" ht="12.75">
      <c r="H34" s="359"/>
    </row>
  </sheetData>
  <sheetProtection password="CC4D" sheet="1"/>
  <mergeCells count="18">
    <mergeCell ref="M13:N13"/>
    <mergeCell ref="M14:N14"/>
    <mergeCell ref="E9:G9"/>
    <mergeCell ref="A32:E32"/>
    <mergeCell ref="A13:A15"/>
    <mergeCell ref="E13:E15"/>
    <mergeCell ref="A31:E31"/>
    <mergeCell ref="F13:G14"/>
    <mergeCell ref="B13:D14"/>
    <mergeCell ref="K14:L14"/>
    <mergeCell ref="I14:J14"/>
    <mergeCell ref="I13:J13"/>
    <mergeCell ref="D1:G1"/>
    <mergeCell ref="D2:G2"/>
    <mergeCell ref="D3:G3"/>
    <mergeCell ref="D4:G4"/>
    <mergeCell ref="A8:G8"/>
    <mergeCell ref="A1:C1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73" r:id="rId2"/>
  <headerFooter>
    <oddFooter>&amp;CСтраница &amp;P</oddFooter>
  </headerFooter>
  <colBreaks count="1" manualBreakCount="1">
    <brk id="5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view="pageBreakPreview" zoomScaleNormal="70" zoomScaleSheetLayoutView="100" zoomScalePageLayoutView="0" workbookViewId="0" topLeftCell="A2">
      <selection activeCell="F6" sqref="F6:I6"/>
    </sheetView>
  </sheetViews>
  <sheetFormatPr defaultColWidth="9.140625" defaultRowHeight="12.75"/>
  <cols>
    <col min="1" max="4" width="9.140625" style="23" customWidth="1"/>
    <col min="5" max="5" width="21.8515625" style="23" customWidth="1"/>
    <col min="6" max="6" width="13.57421875" style="23" customWidth="1"/>
    <col min="7" max="7" width="12.57421875" style="23" customWidth="1"/>
    <col min="8" max="8" width="14.00390625" style="23" customWidth="1"/>
    <col min="9" max="9" width="11.28125" style="23" customWidth="1"/>
    <col min="10" max="10" width="6.57421875" style="23" hidden="1" customWidth="1"/>
    <col min="11" max="16" width="11.28125" style="23" hidden="1" customWidth="1"/>
    <col min="17" max="18" width="11.28125" style="0" hidden="1" customWidth="1"/>
    <col min="19" max="23" width="11.28125" style="0" customWidth="1"/>
  </cols>
  <sheetData>
    <row r="1" spans="1:16" ht="15.75">
      <c r="A1" s="899"/>
      <c r="B1" s="899"/>
      <c r="C1" s="899"/>
      <c r="D1" s="899"/>
      <c r="E1" s="899"/>
      <c r="F1" s="29"/>
      <c r="G1" s="29"/>
      <c r="H1" s="29"/>
      <c r="I1" s="29"/>
      <c r="J1" s="29"/>
      <c r="K1" s="29"/>
      <c r="L1" s="973"/>
      <c r="M1" s="973"/>
      <c r="N1" s="973"/>
      <c r="O1" s="973"/>
      <c r="P1" s="973"/>
    </row>
    <row r="2" spans="1:16" ht="15.75">
      <c r="A2" s="40"/>
      <c r="B2" s="29"/>
      <c r="C2" s="29"/>
      <c r="D2" s="29"/>
      <c r="E2" s="29"/>
      <c r="F2" s="29"/>
      <c r="G2" s="973"/>
      <c r="H2" s="973"/>
      <c r="I2" s="973"/>
      <c r="J2" s="973"/>
      <c r="K2" s="973"/>
      <c r="L2" s="973"/>
      <c r="M2" s="973"/>
      <c r="N2" s="973"/>
      <c r="O2" s="973"/>
      <c r="P2" s="973"/>
    </row>
    <row r="3" spans="1:16" ht="15.75">
      <c r="A3" s="40"/>
      <c r="B3" s="40"/>
      <c r="C3" s="40"/>
      <c r="D3" s="40"/>
      <c r="E3" s="40"/>
      <c r="F3" s="40"/>
      <c r="G3" s="973"/>
      <c r="H3" s="973"/>
      <c r="I3" s="973"/>
      <c r="J3" s="973"/>
      <c r="K3" s="973"/>
      <c r="L3" s="973"/>
      <c r="M3" s="973"/>
      <c r="N3" s="973"/>
      <c r="O3" s="973"/>
      <c r="P3" s="973"/>
    </row>
    <row r="4" spans="1:16" ht="15.75">
      <c r="A4" s="972"/>
      <c r="B4" s="972"/>
      <c r="C4" s="972"/>
      <c r="D4" s="972"/>
      <c r="E4" s="972"/>
      <c r="F4" s="972"/>
      <c r="G4" s="973"/>
      <c r="H4" s="973"/>
      <c r="I4" s="973"/>
      <c r="J4" s="973"/>
      <c r="K4" s="973"/>
      <c r="L4" s="973"/>
      <c r="M4" s="973"/>
      <c r="N4" s="973"/>
      <c r="O4" s="973"/>
      <c r="P4" s="973"/>
    </row>
    <row r="5" spans="1:16" ht="39.75" customHeight="1">
      <c r="A5" s="714"/>
      <c r="B5" s="714"/>
      <c r="C5" s="714"/>
      <c r="D5" s="714"/>
      <c r="E5" s="714"/>
      <c r="F5" s="714"/>
      <c r="G5" s="714"/>
      <c r="H5" s="714"/>
      <c r="I5" s="714"/>
      <c r="J5" s="714"/>
      <c r="K5" s="714"/>
      <c r="L5" s="714"/>
      <c r="M5" s="714"/>
      <c r="N5" s="714"/>
      <c r="O5" s="714"/>
      <c r="P5" s="714"/>
    </row>
    <row r="6" spans="1:16" ht="24" customHeight="1">
      <c r="A6" s="22"/>
      <c r="B6" s="22"/>
      <c r="C6" s="22"/>
      <c r="D6" s="22"/>
      <c r="E6" s="22"/>
      <c r="F6" s="1089" t="s">
        <v>348</v>
      </c>
      <c r="G6" s="1089"/>
      <c r="H6" s="1089"/>
      <c r="I6" s="1089"/>
      <c r="J6" s="701"/>
      <c r="K6" s="22"/>
      <c r="L6" s="22"/>
      <c r="M6" s="22"/>
      <c r="N6" s="22"/>
      <c r="O6" s="22"/>
      <c r="P6" s="22"/>
    </row>
    <row r="7" spans="1:16" ht="19.5" thickBot="1">
      <c r="A7" s="98" t="s">
        <v>279</v>
      </c>
      <c r="F7" s="248"/>
      <c r="G7" s="248"/>
      <c r="H7" s="248"/>
      <c r="I7" s="248"/>
      <c r="J7" s="248"/>
      <c r="K7" s="248"/>
      <c r="P7"/>
    </row>
    <row r="8" spans="1:17" ht="19.5" thickBot="1">
      <c r="A8" s="98" t="s">
        <v>309</v>
      </c>
      <c r="F8" s="978"/>
      <c r="G8" s="978"/>
      <c r="H8" s="978"/>
      <c r="I8" s="978"/>
      <c r="J8" s="703"/>
      <c r="K8" s="248"/>
      <c r="O8" s="870" t="s">
        <v>218</v>
      </c>
      <c r="P8" s="871"/>
      <c r="Q8" s="174">
        <f>'Шпон дуб_шпон укр_пиленный шпон'!J12</f>
        <v>2.8</v>
      </c>
    </row>
    <row r="9" spans="1:18" ht="21.75" customHeight="1">
      <c r="A9" s="964" t="s">
        <v>51</v>
      </c>
      <c r="B9" s="960"/>
      <c r="C9" s="960"/>
      <c r="D9" s="960"/>
      <c r="E9" s="960"/>
      <c r="F9" s="960"/>
      <c r="G9" s="961"/>
      <c r="H9" s="979" t="s">
        <v>282</v>
      </c>
      <c r="I9" s="932"/>
      <c r="J9" s="698"/>
      <c r="K9" s="936" t="s">
        <v>281</v>
      </c>
      <c r="L9" s="982"/>
      <c r="M9" s="905" t="s">
        <v>313</v>
      </c>
      <c r="N9" s="906"/>
      <c r="O9" s="1006" t="s">
        <v>314</v>
      </c>
      <c r="P9" s="1007"/>
      <c r="Q9" s="249"/>
      <c r="R9" s="249"/>
    </row>
    <row r="10" spans="1:18" ht="23.25" customHeight="1" thickBot="1">
      <c r="A10" s="997"/>
      <c r="B10" s="998"/>
      <c r="C10" s="998"/>
      <c r="D10" s="998"/>
      <c r="E10" s="998"/>
      <c r="F10" s="998"/>
      <c r="G10" s="999"/>
      <c r="H10" s="980"/>
      <c r="I10" s="981"/>
      <c r="J10" s="704"/>
      <c r="K10" s="983"/>
      <c r="L10" s="984"/>
      <c r="M10" s="907"/>
      <c r="N10" s="974"/>
      <c r="O10" s="1008"/>
      <c r="P10" s="1009"/>
      <c r="Q10" s="249"/>
      <c r="R10" s="249"/>
    </row>
    <row r="11" spans="1:18" ht="30.75" customHeight="1" thickBot="1">
      <c r="A11" s="965"/>
      <c r="B11" s="966"/>
      <c r="C11" s="966"/>
      <c r="D11" s="966"/>
      <c r="E11" s="966"/>
      <c r="F11" s="966"/>
      <c r="G11" s="1000"/>
      <c r="H11" s="391" t="s">
        <v>61</v>
      </c>
      <c r="I11" s="127" t="s">
        <v>60</v>
      </c>
      <c r="J11" s="705"/>
      <c r="K11" s="543" t="s">
        <v>61</v>
      </c>
      <c r="L11" s="544" t="s">
        <v>60</v>
      </c>
      <c r="M11" s="541" t="s">
        <v>61</v>
      </c>
      <c r="N11" s="542" t="s">
        <v>60</v>
      </c>
      <c r="O11" s="387" t="s">
        <v>61</v>
      </c>
      <c r="P11" s="251" t="s">
        <v>60</v>
      </c>
      <c r="Q11" s="249"/>
      <c r="R11" s="249"/>
    </row>
    <row r="12" spans="1:18" ht="18" customHeight="1">
      <c r="A12" s="991" t="s">
        <v>143</v>
      </c>
      <c r="B12" s="992"/>
      <c r="C12" s="992"/>
      <c r="D12" s="992"/>
      <c r="E12" s="992"/>
      <c r="F12" s="992"/>
      <c r="G12" s="1001"/>
      <c r="H12" s="255">
        <f aca="true" t="shared" si="0" ref="H12:I14">ROUND(K12*1.2,2)</f>
        <v>5.04</v>
      </c>
      <c r="I12" s="598">
        <f t="shared" si="0"/>
        <v>5.88</v>
      </c>
      <c r="J12" s="706"/>
      <c r="K12" s="349">
        <f>ROUND($M12*$Q$8,2)</f>
        <v>4.2</v>
      </c>
      <c r="L12" s="538">
        <f>ROUND($N12*$Q$8,2)</f>
        <v>4.9</v>
      </c>
      <c r="M12" s="349">
        <f aca="true" t="shared" si="1" ref="M12:N14">ROUND(O12/1.2,2)</f>
        <v>1.5</v>
      </c>
      <c r="N12" s="533">
        <f t="shared" si="1"/>
        <v>1.75</v>
      </c>
      <c r="O12" s="433">
        <v>1.8</v>
      </c>
      <c r="P12" s="388">
        <v>2.1</v>
      </c>
      <c r="Q12" s="249"/>
      <c r="R12" s="249"/>
    </row>
    <row r="13" spans="1:18" ht="18.75" customHeight="1">
      <c r="A13" s="994" t="s">
        <v>144</v>
      </c>
      <c r="B13" s="995"/>
      <c r="C13" s="995"/>
      <c r="D13" s="995"/>
      <c r="E13" s="995"/>
      <c r="F13" s="995"/>
      <c r="G13" s="1002"/>
      <c r="H13" s="255">
        <f t="shared" si="0"/>
        <v>8.1</v>
      </c>
      <c r="I13" s="598">
        <f t="shared" si="0"/>
        <v>9.5</v>
      </c>
      <c r="J13" s="706"/>
      <c r="K13" s="394">
        <f>ROUND($M13*$Q$8,2)</f>
        <v>6.75</v>
      </c>
      <c r="L13" s="539">
        <f>ROUND($N13*$Q$8,2)</f>
        <v>7.92</v>
      </c>
      <c r="M13" s="534">
        <f t="shared" si="1"/>
        <v>2.41</v>
      </c>
      <c r="N13" s="535">
        <f t="shared" si="1"/>
        <v>2.83</v>
      </c>
      <c r="O13" s="434">
        <v>2.89</v>
      </c>
      <c r="P13" s="389">
        <v>3.4</v>
      </c>
      <c r="Q13" s="249"/>
      <c r="R13" s="249"/>
    </row>
    <row r="14" spans="1:18" ht="18.75" customHeight="1" thickBot="1">
      <c r="A14" s="1003" t="s">
        <v>210</v>
      </c>
      <c r="B14" s="1004"/>
      <c r="C14" s="1004"/>
      <c r="D14" s="1004"/>
      <c r="E14" s="1004"/>
      <c r="F14" s="1004"/>
      <c r="G14" s="1005"/>
      <c r="H14" s="599">
        <f t="shared" si="0"/>
        <v>6.42</v>
      </c>
      <c r="I14" s="600">
        <f t="shared" si="0"/>
        <v>7.26</v>
      </c>
      <c r="J14" s="707"/>
      <c r="K14" s="351">
        <f>ROUND($M14*$Q$8,2)</f>
        <v>5.35</v>
      </c>
      <c r="L14" s="540">
        <f>ROUND($N14*$Q$8,2)</f>
        <v>6.05</v>
      </c>
      <c r="M14" s="536">
        <f t="shared" si="1"/>
        <v>1.91</v>
      </c>
      <c r="N14" s="537">
        <f t="shared" si="1"/>
        <v>2.16</v>
      </c>
      <c r="O14" s="435">
        <v>2.29</v>
      </c>
      <c r="P14" s="390">
        <v>2.59</v>
      </c>
      <c r="Q14" s="249"/>
      <c r="R14" s="249"/>
    </row>
    <row r="15" spans="1:18" ht="16.5" customHeight="1" thickBot="1">
      <c r="A15" s="63"/>
      <c r="K15" s="395"/>
      <c r="L15" s="63"/>
      <c r="M15" s="63"/>
      <c r="N15" s="63"/>
      <c r="O15" s="63"/>
      <c r="P15" s="63"/>
      <c r="Q15" s="249"/>
      <c r="R15" s="249"/>
    </row>
    <row r="16" spans="1:18" ht="14.25" customHeight="1">
      <c r="A16" s="964" t="s">
        <v>52</v>
      </c>
      <c r="B16" s="960"/>
      <c r="C16" s="960"/>
      <c r="D16" s="960"/>
      <c r="E16" s="961"/>
      <c r="F16" s="964" t="s">
        <v>141</v>
      </c>
      <c r="G16" s="960"/>
      <c r="H16" s="960"/>
      <c r="I16" s="961"/>
      <c r="J16" s="699"/>
      <c r="K16" s="985" t="s">
        <v>281</v>
      </c>
      <c r="L16" s="986"/>
      <c r="M16" s="905" t="s">
        <v>313</v>
      </c>
      <c r="N16" s="906"/>
      <c r="O16" s="1012" t="s">
        <v>314</v>
      </c>
      <c r="P16" s="1013"/>
      <c r="Q16" s="1013"/>
      <c r="R16" s="882"/>
    </row>
    <row r="17" spans="1:18" ht="24.75" customHeight="1" thickBot="1">
      <c r="A17" s="997"/>
      <c r="B17" s="998"/>
      <c r="C17" s="998"/>
      <c r="D17" s="998"/>
      <c r="E17" s="999"/>
      <c r="F17" s="965"/>
      <c r="G17" s="966"/>
      <c r="H17" s="966"/>
      <c r="I17" s="1000"/>
      <c r="J17" s="700"/>
      <c r="K17" s="987"/>
      <c r="L17" s="988"/>
      <c r="M17" s="975"/>
      <c r="N17" s="908"/>
      <c r="O17" s="1014"/>
      <c r="P17" s="1015"/>
      <c r="Q17" s="1015"/>
      <c r="R17" s="1016"/>
    </row>
    <row r="18" spans="1:18" ht="18" customHeight="1">
      <c r="A18" s="997"/>
      <c r="B18" s="998"/>
      <c r="C18" s="998"/>
      <c r="D18" s="998"/>
      <c r="E18" s="999"/>
      <c r="F18" s="1019" t="s">
        <v>53</v>
      </c>
      <c r="G18" s="1020"/>
      <c r="H18" s="1021" t="s">
        <v>17</v>
      </c>
      <c r="I18" s="1022"/>
      <c r="J18" s="708"/>
      <c r="K18" s="989" t="s">
        <v>17</v>
      </c>
      <c r="L18" s="990"/>
      <c r="M18" s="976" t="s">
        <v>17</v>
      </c>
      <c r="N18" s="977"/>
      <c r="O18" s="1010" t="s">
        <v>53</v>
      </c>
      <c r="P18" s="1011"/>
      <c r="Q18" s="1017" t="s">
        <v>17</v>
      </c>
      <c r="R18" s="1018"/>
    </row>
    <row r="19" spans="1:18" ht="20.25" customHeight="1" thickBot="1">
      <c r="A19" s="965"/>
      <c r="B19" s="966"/>
      <c r="C19" s="966"/>
      <c r="D19" s="966"/>
      <c r="E19" s="1000"/>
      <c r="F19" s="392" t="s">
        <v>310</v>
      </c>
      <c r="G19" s="246" t="s">
        <v>60</v>
      </c>
      <c r="H19" s="246" t="s">
        <v>310</v>
      </c>
      <c r="I19" s="247" t="s">
        <v>60</v>
      </c>
      <c r="J19" s="709"/>
      <c r="K19" s="354" t="s">
        <v>310</v>
      </c>
      <c r="L19" s="498" t="s">
        <v>53</v>
      </c>
      <c r="M19" s="499" t="s">
        <v>310</v>
      </c>
      <c r="N19" s="500" t="s">
        <v>53</v>
      </c>
      <c r="O19" s="554" t="s">
        <v>280</v>
      </c>
      <c r="P19" s="250" t="s">
        <v>60</v>
      </c>
      <c r="Q19" s="250" t="s">
        <v>280</v>
      </c>
      <c r="R19" s="251" t="s">
        <v>60</v>
      </c>
    </row>
    <row r="20" spans="1:18" ht="18" customHeight="1">
      <c r="A20" s="991" t="s">
        <v>54</v>
      </c>
      <c r="B20" s="992"/>
      <c r="C20" s="992"/>
      <c r="D20" s="992"/>
      <c r="E20" s="993"/>
      <c r="F20" s="256">
        <f>ROUND(L20*1.2,2)</f>
        <v>67.3</v>
      </c>
      <c r="G20" s="64" t="s">
        <v>18</v>
      </c>
      <c r="H20" s="255">
        <f>ROUND(K20*1.2,2)</f>
        <v>70.56</v>
      </c>
      <c r="I20" s="257" t="s">
        <v>18</v>
      </c>
      <c r="J20" s="710"/>
      <c r="K20" s="546">
        <f>ROUND(M20*Q8,2)</f>
        <v>58.8</v>
      </c>
      <c r="L20" s="547">
        <f>ROUND(N20*Q8,2)</f>
        <v>56.08</v>
      </c>
      <c r="M20" s="546">
        <f>ROUND(Q20/1.2,2)</f>
        <v>21</v>
      </c>
      <c r="N20" s="547">
        <f>ROUND(O20/1.2,2)</f>
        <v>20.03</v>
      </c>
      <c r="O20" s="555">
        <v>24.03</v>
      </c>
      <c r="P20" s="253" t="s">
        <v>18</v>
      </c>
      <c r="Q20" s="262">
        <v>25.2</v>
      </c>
      <c r="R20" s="556" t="s">
        <v>18</v>
      </c>
    </row>
    <row r="21" spans="1:18" ht="18" customHeight="1">
      <c r="A21" s="994" t="s">
        <v>55</v>
      </c>
      <c r="B21" s="995"/>
      <c r="C21" s="995"/>
      <c r="D21" s="995"/>
      <c r="E21" s="996"/>
      <c r="F21" s="256">
        <f>ROUND(L21*1.2,2)</f>
        <v>69.98</v>
      </c>
      <c r="G21" s="37" t="s">
        <v>18</v>
      </c>
      <c r="H21" s="255">
        <f>ROUND(K21*1.2,2)</f>
        <v>72.82</v>
      </c>
      <c r="I21" s="258" t="s">
        <v>18</v>
      </c>
      <c r="J21" s="710"/>
      <c r="K21" s="548">
        <f>ROUND(M21*Q8,2)</f>
        <v>60.68</v>
      </c>
      <c r="L21" s="552">
        <f>ROUND(N21*Q8,2)</f>
        <v>58.32</v>
      </c>
      <c r="M21" s="548">
        <f>ROUND(Q21/1.2,2)</f>
        <v>21.67</v>
      </c>
      <c r="N21" s="549">
        <f>ROUND(O21/1.2,2)</f>
        <v>20.83</v>
      </c>
      <c r="O21" s="557">
        <v>24.99</v>
      </c>
      <c r="P21" s="252" t="s">
        <v>18</v>
      </c>
      <c r="Q21" s="254">
        <v>26</v>
      </c>
      <c r="R21" s="558" t="s">
        <v>18</v>
      </c>
    </row>
    <row r="22" spans="1:18" ht="18" customHeight="1" thickBot="1">
      <c r="A22" s="969" t="s">
        <v>56</v>
      </c>
      <c r="B22" s="970"/>
      <c r="C22" s="970"/>
      <c r="D22" s="970"/>
      <c r="E22" s="971"/>
      <c r="F22" s="259" t="s">
        <v>18</v>
      </c>
      <c r="G22" s="260">
        <f>ROUND(L22*1.2,2)</f>
        <v>26.71</v>
      </c>
      <c r="H22" s="261" t="s">
        <v>18</v>
      </c>
      <c r="I22" s="393">
        <f>ROUND(K22*1.2,2)</f>
        <v>27.96</v>
      </c>
      <c r="J22" s="711"/>
      <c r="K22" s="550">
        <f>ROUND(M22*Q8,2)</f>
        <v>23.3</v>
      </c>
      <c r="L22" s="553">
        <f>ROUND(N22*Q8,2)</f>
        <v>22.26</v>
      </c>
      <c r="M22" s="550">
        <f>ROUND(R22/1.2,2)</f>
        <v>8.32</v>
      </c>
      <c r="N22" s="551">
        <f>ROUND(P22/1.2,2)</f>
        <v>7.95</v>
      </c>
      <c r="O22" s="499" t="s">
        <v>18</v>
      </c>
      <c r="P22" s="559">
        <v>9.54</v>
      </c>
      <c r="Q22" s="545" t="s">
        <v>18</v>
      </c>
      <c r="R22" s="560">
        <v>9.98</v>
      </c>
    </row>
    <row r="23" spans="1:14" ht="15" customHeight="1">
      <c r="A23" s="65"/>
      <c r="K23" s="396"/>
      <c r="L23" s="397"/>
      <c r="M23" s="397"/>
      <c r="N23" s="397"/>
    </row>
    <row r="24" spans="1:16" ht="15.75" customHeight="1">
      <c r="A24" s="69" t="s">
        <v>57</v>
      </c>
      <c r="B24" s="60"/>
      <c r="C24" s="60"/>
      <c r="D24" s="60"/>
      <c r="E24" s="60"/>
      <c r="F24" s="60"/>
      <c r="G24" s="60"/>
      <c r="H24" s="60"/>
      <c r="K24" s="248"/>
      <c r="O24" s="60"/>
      <c r="P24" s="60"/>
    </row>
    <row r="25" spans="1:16" ht="15.75" customHeight="1">
      <c r="A25" s="70" t="s">
        <v>58</v>
      </c>
      <c r="B25" s="60"/>
      <c r="C25" s="60"/>
      <c r="D25" s="60"/>
      <c r="E25" s="60"/>
      <c r="F25" s="60"/>
      <c r="G25" s="60"/>
      <c r="H25" s="60"/>
      <c r="K25" s="248"/>
      <c r="O25" s="60"/>
      <c r="P25" s="60"/>
    </row>
    <row r="26" spans="1:16" ht="15.75">
      <c r="A26" s="70" t="s">
        <v>59</v>
      </c>
      <c r="B26" s="60"/>
      <c r="C26" s="60"/>
      <c r="D26" s="60"/>
      <c r="E26" s="60"/>
      <c r="F26" s="60"/>
      <c r="G26" s="60"/>
      <c r="H26" s="60"/>
      <c r="O26" s="60"/>
      <c r="P26" s="60"/>
    </row>
    <row r="27" ht="15.75">
      <c r="A27" s="67"/>
    </row>
    <row r="28" ht="15.75">
      <c r="A28" s="67"/>
    </row>
    <row r="29" ht="18.75">
      <c r="A29" s="25"/>
    </row>
    <row r="30" ht="18.75">
      <c r="A30" s="26"/>
    </row>
    <row r="31" spans="1:5" ht="18.75">
      <c r="A31" s="26"/>
      <c r="B31" s="26"/>
      <c r="C31" s="26"/>
      <c r="D31" s="26"/>
      <c r="E31" s="68"/>
    </row>
  </sheetData>
  <sheetProtection password="CC4D" sheet="1"/>
  <mergeCells count="32">
    <mergeCell ref="F6:I6"/>
    <mergeCell ref="O8:P8"/>
    <mergeCell ref="G4:P4"/>
    <mergeCell ref="O9:P10"/>
    <mergeCell ref="O18:P18"/>
    <mergeCell ref="O16:R17"/>
    <mergeCell ref="Q18:R18"/>
    <mergeCell ref="A5:P5"/>
    <mergeCell ref="F18:G18"/>
    <mergeCell ref="F16:I17"/>
    <mergeCell ref="H18:I18"/>
    <mergeCell ref="A21:E21"/>
    <mergeCell ref="A9:G11"/>
    <mergeCell ref="A12:G12"/>
    <mergeCell ref="A13:G13"/>
    <mergeCell ref="A14:G14"/>
    <mergeCell ref="A16:E19"/>
    <mergeCell ref="H9:I10"/>
    <mergeCell ref="K9:L10"/>
    <mergeCell ref="K16:L17"/>
    <mergeCell ref="K18:L18"/>
    <mergeCell ref="A20:E20"/>
    <mergeCell ref="A22:E22"/>
    <mergeCell ref="A1:E1"/>
    <mergeCell ref="A4:F4"/>
    <mergeCell ref="L1:P1"/>
    <mergeCell ref="G2:P2"/>
    <mergeCell ref="G3:P3"/>
    <mergeCell ref="M9:N10"/>
    <mergeCell ref="M16:N17"/>
    <mergeCell ref="M18:N18"/>
    <mergeCell ref="F8:I8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3" r:id="rId2"/>
  <headerFooter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2020-04-20T13:31:55Z</cp:lastPrinted>
  <dcterms:created xsi:type="dcterms:W3CDTF">1996-10-08T23:32:33Z</dcterms:created>
  <dcterms:modified xsi:type="dcterms:W3CDTF">2020-04-21T04:24:55Z</dcterms:modified>
  <cp:category/>
  <cp:version/>
  <cp:contentType/>
  <cp:contentStatus/>
</cp:coreProperties>
</file>