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638" activeTab="1"/>
  </bookViews>
  <sheets>
    <sheet name="СХ" sheetId="1" r:id="rId1"/>
    <sheet name="ТНП" sheetId="2" r:id="rId2"/>
    <sheet name="Эл.сч." sheetId="3" r:id="rId3"/>
    <sheet name="Макробартер" sheetId="4" state="hidden" r:id="rId4"/>
    <sheet name="Макропред" sheetId="5" state="hidden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'СХ'!$A$5:$E$52</definedName>
    <definedName name="_xlnm.Print_Area" localSheetId="2">'Эл.сч.'!$A$1:$E$44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данные">#REF!</definedName>
    <definedName name="данные1">#REF!</definedName>
    <definedName name="изм_Г4">'[3]Данные'!#REF!</definedName>
    <definedName name="изм_Г6">'[3]Данные'!#REF!</definedName>
    <definedName name="Excel_BuiltIn_Print_Area1">'ТНП'!$A:$E</definedName>
    <definedName name="пр1ф">'[3]Данные'!#REF!</definedName>
    <definedName name="пр1ф02">'[3]Данные'!#REF!</definedName>
    <definedName name="пр1ф09">'[3]Данные'!#REF!</definedName>
    <definedName name="пр1ф10">'[3]Данные'!#REF!</definedName>
    <definedName name="пр1ф12">'[3]Данные'!#REF!</definedName>
    <definedName name="пр1ф13">'[3]Данные'!#REF!</definedName>
    <definedName name="пр3ф20а">'[3]Данные'!#REF!</definedName>
    <definedName name="пр3ф40а">'[3]Данные'!#REF!</definedName>
    <definedName name="прим_Г4">'[3]Данные'!#REF!</definedName>
    <definedName name="прим_Г6">'[3]Данные'!#REF!</definedName>
    <definedName name="проба">#REF!</definedName>
    <definedName name="счетГ4">'[3]Данные'!#REF!</definedName>
    <definedName name="счетГ6">'[3]Данные'!#REF!</definedName>
  </definedNames>
  <calcPr fullCalcOnLoad="1"/>
</workbook>
</file>

<file path=xl/sharedStrings.xml><?xml version="1.0" encoding="utf-8"?>
<sst xmlns="http://schemas.openxmlformats.org/spreadsheetml/2006/main" count="184" uniqueCount="165">
  <si>
    <t>"УТВЕРЖДАЮ"</t>
  </si>
  <si>
    <t>И.о. директора  ОАО "БЭМЗ"</t>
  </si>
  <si>
    <t>___________ Д.Г. Олиферчик</t>
  </si>
  <si>
    <t>Прейскурант отпускных цен № 07514366/02.15</t>
  </si>
  <si>
    <t>на условиях франко-склад изготовителя</t>
  </si>
  <si>
    <t>на продукцию ОАО "БЭМЗ" с</t>
  </si>
  <si>
    <t>№ п/п</t>
  </si>
  <si>
    <t>Наименование</t>
  </si>
  <si>
    <t xml:space="preserve">      Обозначение</t>
  </si>
  <si>
    <t>Цена без НДС, руб. РБ</t>
  </si>
  <si>
    <t>Цена с НДС, руб. РБ</t>
  </si>
  <si>
    <t>Сеялки</t>
  </si>
  <si>
    <t>СПУ-3 М</t>
  </si>
  <si>
    <t>ОТИБ.271211.002-04</t>
  </si>
  <si>
    <t xml:space="preserve">СПУ-3 МД </t>
  </si>
  <si>
    <t>ОТИБ.271211.002-10</t>
  </si>
  <si>
    <t xml:space="preserve">СПУ-3 МЛ </t>
  </si>
  <si>
    <t>ОТИБ.271211.002-08</t>
  </si>
  <si>
    <t>СПУ-4</t>
  </si>
  <si>
    <t>ОТИБ.271211.004</t>
  </si>
  <si>
    <t xml:space="preserve">СПУ-4 МД </t>
  </si>
  <si>
    <t>ОТИБ.271211.004-08</t>
  </si>
  <si>
    <t xml:space="preserve">СПУ-4 Л </t>
  </si>
  <si>
    <t>ОТИБ.271211.004-04</t>
  </si>
  <si>
    <t>СПУ-6 МД</t>
  </si>
  <si>
    <t>ОТИБ.271211.001-10</t>
  </si>
  <si>
    <t xml:space="preserve">СПУ-6 МЛ </t>
  </si>
  <si>
    <t>ОТИБ.271211.001-08</t>
  </si>
  <si>
    <t>СПУ-6 МВ</t>
  </si>
  <si>
    <t>ОТИБ.271211.001-12</t>
  </si>
  <si>
    <t>СПУ-6</t>
  </si>
  <si>
    <t>ОТИБ.271211.001</t>
  </si>
  <si>
    <t>СКП-12К</t>
  </si>
  <si>
    <t>ОТИБ.271211.015</t>
  </si>
  <si>
    <t>СКП-12КУ</t>
  </si>
  <si>
    <t>ОТИБ.271211.015-02</t>
  </si>
  <si>
    <t>С-9</t>
  </si>
  <si>
    <t>СПШ.00.00.000</t>
  </si>
  <si>
    <t>С-9 У</t>
  </si>
  <si>
    <t>Почвообрабатывающие, почвообрабатывающе-посевные агрегаты</t>
  </si>
  <si>
    <t>АПП-3-А-А, АПП-3-А-Д</t>
  </si>
  <si>
    <t>ОТИБ.271211.016 (-06)</t>
  </si>
  <si>
    <t>АПП-4-А, АПП-4-АД</t>
  </si>
  <si>
    <t>ОТИБ.271211.005 (-01)</t>
  </si>
  <si>
    <t>АППМ-4-Д</t>
  </si>
  <si>
    <t>ОТИБ.271211.012</t>
  </si>
  <si>
    <t>АП-6-Т</t>
  </si>
  <si>
    <t>ОТИБ.271126.001</t>
  </si>
  <si>
    <t>АП-6-01 З</t>
  </si>
  <si>
    <t>ОТИБ.271126.001-01</t>
  </si>
  <si>
    <t>АП-6-08 Т</t>
  </si>
  <si>
    <t>ОТИБ.271126.001-08</t>
  </si>
  <si>
    <t>АП-6-09 З</t>
  </si>
  <si>
    <t>ОТИБ.271126.001-09</t>
  </si>
  <si>
    <t>АП-6-12 Т</t>
  </si>
  <si>
    <t>ОТИБ.271126.001-12</t>
  </si>
  <si>
    <t>АП-6-13 З</t>
  </si>
  <si>
    <t>ОТИБ.271126.001-13</t>
  </si>
  <si>
    <t>АПП-6АБ-Д; АПП-6АБ-АЛ</t>
  </si>
  <si>
    <t>ОТИБ.271211.008 (-03)</t>
  </si>
  <si>
    <t>АППМ-6 Д</t>
  </si>
  <si>
    <t>ОТИБ.271211.013</t>
  </si>
  <si>
    <t>АППМ-6 ДК</t>
  </si>
  <si>
    <t>ОТИБ.271211.013-01</t>
  </si>
  <si>
    <t>АППМ-6ДУ</t>
  </si>
  <si>
    <t>ОТИБ.271211.013-03</t>
  </si>
  <si>
    <t>Прочие изделия сельхозтехники</t>
  </si>
  <si>
    <t>ГР-70 К</t>
  </si>
  <si>
    <t>ОТИБ.271142.001-01</t>
  </si>
  <si>
    <t>ГР-70 КТ</t>
  </si>
  <si>
    <t>ОТИБ.271142.001-08</t>
  </si>
  <si>
    <t>Каток к ГР-70</t>
  </si>
  <si>
    <t>ОТИБ.301228.024</t>
  </si>
  <si>
    <t>Каток КП-12</t>
  </si>
  <si>
    <t>ОТИБ.271129.001</t>
  </si>
  <si>
    <t>Начальник Осб</t>
  </si>
  <si>
    <t>Г.Н. Михалевич</t>
  </si>
  <si>
    <t>Начальник ПЭО</t>
  </si>
  <si>
    <t>Ж.М. Каминская</t>
  </si>
  <si>
    <t>УТВЕРЖДАЮ</t>
  </si>
  <si>
    <t>Директор ОАО "БЭМЗ"</t>
  </si>
  <si>
    <t>_______________С.Л. Разумец</t>
  </si>
  <si>
    <t>Прейскурант №07514366/02.13</t>
  </si>
  <si>
    <t>Отпускных цен</t>
  </si>
  <si>
    <t>на условиях франко-склад изготовителя.</t>
  </si>
  <si>
    <t>01.02.2013г.</t>
  </si>
  <si>
    <t>Обозначение</t>
  </si>
  <si>
    <t>Мед. аппарат АМД "Блик" (3 газонаполненных электрода)</t>
  </si>
  <si>
    <t>ОТИБ.941521.001-01</t>
  </si>
  <si>
    <t>Мед. аппарат АМД "Блик" (5 электродов с напылением)</t>
  </si>
  <si>
    <t>ОТИБ.941521.001</t>
  </si>
  <si>
    <t>Без НДС в РБ</t>
  </si>
  <si>
    <t>Аппарат АВД-М</t>
  </si>
  <si>
    <t>ОТИБ.941521.005</t>
  </si>
  <si>
    <t>Комплект электродов АМД "Блик" (с напылением)</t>
  </si>
  <si>
    <t>ОТИБ.943130.001</t>
  </si>
  <si>
    <t>Электрод расческа (с напылением)</t>
  </si>
  <si>
    <t>ОТИБ.943132.002</t>
  </si>
  <si>
    <t>Электрод тонкий (с напылением)</t>
  </si>
  <si>
    <t>ОТИБ.943132.004</t>
  </si>
  <si>
    <t>Электрод указка (с напылением)</t>
  </si>
  <si>
    <t>ОТИБ.943132.005</t>
  </si>
  <si>
    <t>Электрод длинный (с напылением)</t>
  </si>
  <si>
    <t>ОТИБ.943132.006</t>
  </si>
  <si>
    <t>Электрод бесформовой (с напылением)</t>
  </si>
  <si>
    <t>ОТИБ.943132.007</t>
  </si>
  <si>
    <t xml:space="preserve">Термометр бытовой </t>
  </si>
  <si>
    <t>ОТИБ.400510.002</t>
  </si>
  <si>
    <t>Термометр</t>
  </si>
  <si>
    <t>ОТИБ.400510.007</t>
  </si>
  <si>
    <t>Главный экономист</t>
  </si>
  <si>
    <t>В.В. Мизгер</t>
  </si>
  <si>
    <t>И.о.начальника  отдела сбыта</t>
  </si>
  <si>
    <t>В.И. Котович</t>
  </si>
  <si>
    <t>Начальник ОМиВЭС</t>
  </si>
  <si>
    <t>А.В.Болтрушко</t>
  </si>
  <si>
    <t>_______________ В.А. Булда</t>
  </si>
  <si>
    <t>Прейскурант отпускных цен № 07514367/01.15</t>
  </si>
  <si>
    <t>Отпускная цена, руб. РБ</t>
  </si>
  <si>
    <t xml:space="preserve">НДС, руб. (20%) </t>
  </si>
  <si>
    <t>без НДС</t>
  </si>
  <si>
    <t>с НДС</t>
  </si>
  <si>
    <t>Индукционные 3-фазные электросчетчики</t>
  </si>
  <si>
    <t>3Ф 5А СА4У-И699</t>
  </si>
  <si>
    <t>ОТИБ.411119.026</t>
  </si>
  <si>
    <t>3Ф 10-20А СА4-И699</t>
  </si>
  <si>
    <t>ОТИБ.411119.026-01</t>
  </si>
  <si>
    <t>3Ф 10-40А СА4-И699</t>
  </si>
  <si>
    <t>ОТИБ.411119.026-02</t>
  </si>
  <si>
    <t>3Ф 50-100А СА4-И699</t>
  </si>
  <si>
    <t>ОТИБ.411119.028-01</t>
  </si>
  <si>
    <t>Электронные электросчетчики</t>
  </si>
  <si>
    <t>Эл-сч 1Ф 1-тариф. 5-60А ЦЭ4003-Ш</t>
  </si>
  <si>
    <t xml:space="preserve"> ОТИБ.407219.001-04 </t>
  </si>
  <si>
    <t>Эл-сч. 1Ф СЭО6005</t>
  </si>
  <si>
    <t xml:space="preserve"> ОТИБ.407219.002 </t>
  </si>
  <si>
    <t xml:space="preserve"> ОТИБ.407219.002-01 </t>
  </si>
  <si>
    <t>Эл-сч 1Ф СЭО6005 с PLS-модемом</t>
  </si>
  <si>
    <t xml:space="preserve"> ОТИБ.407219.002-03 </t>
  </si>
  <si>
    <t>Эл-сч 3Ф СЭТ7007 Н 5-60 А</t>
  </si>
  <si>
    <t xml:space="preserve"> ОТИБ.407219.003 </t>
  </si>
  <si>
    <t>Эл-сч 3Ф СЭТ7007 Т 5-7,5 А</t>
  </si>
  <si>
    <t xml:space="preserve"> ОТИБ.407219.003-01 </t>
  </si>
  <si>
    <t>Эл-сч 3Ф СЭТ7007 Н 5-100 А</t>
  </si>
  <si>
    <t xml:space="preserve"> ОТИБ.407219.003-02 </t>
  </si>
  <si>
    <t>Эл-сч 3Ф СЭТ7007 Н 5-60 А с PLS-модемом</t>
  </si>
  <si>
    <t xml:space="preserve"> ОТИБ.407219.003-06 </t>
  </si>
  <si>
    <t>Эл-сч 3Ф СЭТ7007 Т 5-7,5 А с PLS-модемом</t>
  </si>
  <si>
    <t xml:space="preserve"> ОТИБ.407219.003-07 </t>
  </si>
  <si>
    <t>Эл-сч 3Ф СЭТ7007 Н 5-100 А с PLS-модемом</t>
  </si>
  <si>
    <t xml:space="preserve"> ОТИБ.407219.003-08 </t>
  </si>
  <si>
    <t>Эл-сч 3Ф СЭТ7009 3-5-10А</t>
  </si>
  <si>
    <t xml:space="preserve"> ОТИБ.407219.004 </t>
  </si>
  <si>
    <t>УСПД</t>
  </si>
  <si>
    <t xml:space="preserve"> ОТИБ.424359.002-01 </t>
  </si>
  <si>
    <t>Коробка соединительная</t>
  </si>
  <si>
    <t>ОТИБ.676669.007</t>
  </si>
  <si>
    <t>Кабель межэтажный</t>
  </si>
  <si>
    <t>ОТИБ.685662.003</t>
  </si>
  <si>
    <t>Кабель КС-СЧ</t>
  </si>
  <si>
    <t>ОТИБ.685661.007</t>
  </si>
  <si>
    <t>УСПД с РLS модемом</t>
  </si>
  <si>
    <t xml:space="preserve"> ОТИБ.424359.002-04 </t>
  </si>
  <si>
    <t>Первый заместитель директора</t>
  </si>
  <si>
    <t>Д.Г. Олиферчик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</si>
</sst>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\ _F_-;\-* #,##0\ _F_-;_-* &quot;- &quot;_F_-;_-@_-"/>
    <numFmt numFmtId="166" formatCode="_-* #,##0.00\ _F_-;\-* #,##0.00\ _F_-;_-* \-??\ _F_-;_-@_-"/>
    <numFmt numFmtId="167" formatCode="DDDD&quot;, &quot;MMMM\ DD&quot;, &quot;YYYY"/>
    <numFmt numFmtId="168" formatCode="DD/MM/YYYY"/>
    <numFmt numFmtId="169" formatCode="_-* #,##0.00\ _р_._-;\-* #,##0.00\ _р_._-;_-* \-??\ _р_._-;_-@_-"/>
    <numFmt numFmtId="170" formatCode="_-* #,##0\ _р_._-;\-* #,##0\ _р_._-;_-* \-??\ _р_._-;_-@_-"/>
    <numFmt numFmtId="171" formatCode="DD/MM/YY"/>
    <numFmt numFmtId="172" formatCode="@"/>
    <numFmt numFmtId="173" formatCode="#,##0"/>
  </numFmts>
  <fonts count="12">
    <font>
      <sz val="10"/>
      <name val="Arial Cyr"/>
      <family val="2"/>
    </font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3.5"/>
      <name val="Times New Roman"/>
      <family val="1"/>
    </font>
    <font>
      <b/>
      <sz val="13.5"/>
      <name val="Times New Roman"/>
      <family val="1"/>
    </font>
    <font>
      <sz val="13.5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</cellStyleXfs>
  <cellXfs count="117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right"/>
    </xf>
    <xf numFmtId="164" fontId="3" fillId="0" borderId="0" xfId="0" applyFont="1" applyFill="1" applyBorder="1" applyAlignment="1">
      <alignment horizontal="center" vertical="center"/>
    </xf>
    <xf numFmtId="164" fontId="4" fillId="0" borderId="0" xfId="0" applyFont="1" applyFill="1" applyAlignment="1">
      <alignment horizontal="center" vertical="center"/>
    </xf>
    <xf numFmtId="164" fontId="2" fillId="0" borderId="0" xfId="0" applyFont="1" applyFill="1" applyAlignment="1">
      <alignment horizontal="center" vertical="center"/>
    </xf>
    <xf numFmtId="167" fontId="4" fillId="0" borderId="0" xfId="0" applyNumberFormat="1" applyFont="1" applyFill="1" applyAlignment="1">
      <alignment horizontal="center" vertical="center"/>
    </xf>
    <xf numFmtId="164" fontId="5" fillId="0" borderId="0" xfId="0" applyFont="1" applyFill="1" applyAlignment="1">
      <alignment horizontal="center"/>
    </xf>
    <xf numFmtId="164" fontId="6" fillId="0" borderId="0" xfId="0" applyFont="1" applyFill="1" applyAlignment="1">
      <alignment horizontal="left"/>
    </xf>
    <xf numFmtId="168" fontId="6" fillId="0" borderId="1" xfId="0" applyNumberFormat="1" applyFont="1" applyFill="1" applyBorder="1" applyAlignment="1">
      <alignment horizontal="center"/>
    </xf>
    <xf numFmtId="170" fontId="6" fillId="0" borderId="0" xfId="15" applyNumberFormat="1" applyFont="1" applyFill="1" applyBorder="1" applyAlignment="1" applyProtection="1">
      <alignment vertical="center"/>
      <protection/>
    </xf>
    <xf numFmtId="164" fontId="6" fillId="0" borderId="0" xfId="0" applyFont="1" applyFill="1" applyAlignment="1">
      <alignment/>
    </xf>
    <xf numFmtId="164" fontId="6" fillId="0" borderId="2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left" vertical="center" wrapText="1"/>
    </xf>
    <xf numFmtId="171" fontId="3" fillId="0" borderId="3" xfId="0" applyNumberFormat="1" applyFont="1" applyFill="1" applyBorder="1" applyAlignment="1">
      <alignment vertical="center" wrapText="1"/>
    </xf>
    <xf numFmtId="171" fontId="3" fillId="0" borderId="4" xfId="0" applyNumberFormat="1" applyFont="1" applyFill="1" applyBorder="1" applyAlignment="1">
      <alignment vertical="center" wrapText="1"/>
    </xf>
    <xf numFmtId="171" fontId="3" fillId="0" borderId="5" xfId="0" applyNumberFormat="1" applyFont="1" applyFill="1" applyBorder="1" applyAlignment="1">
      <alignment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left" vertical="center"/>
    </xf>
    <xf numFmtId="172" fontId="6" fillId="2" borderId="2" xfId="0" applyNumberFormat="1" applyFont="1" applyFill="1" applyBorder="1" applyAlignment="1" applyProtection="1">
      <alignment vertical="center"/>
      <protection/>
    </xf>
    <xf numFmtId="170" fontId="6" fillId="2" borderId="2" xfId="15" applyNumberFormat="1" applyFont="1" applyFill="1" applyBorder="1" applyAlignment="1" applyProtection="1">
      <alignment vertical="center"/>
      <protection/>
    </xf>
    <xf numFmtId="170" fontId="6" fillId="2" borderId="2" xfId="0" applyNumberFormat="1" applyFont="1" applyFill="1" applyBorder="1" applyAlignment="1">
      <alignment horizontal="center" vertical="center"/>
    </xf>
    <xf numFmtId="164" fontId="6" fillId="2" borderId="0" xfId="0" applyFont="1" applyFill="1" applyAlignment="1">
      <alignment/>
    </xf>
    <xf numFmtId="169" fontId="6" fillId="2" borderId="0" xfId="0" applyNumberFormat="1" applyFont="1" applyFill="1" applyAlignment="1">
      <alignment/>
    </xf>
    <xf numFmtId="164" fontId="6" fillId="0" borderId="0" xfId="0" applyFont="1" applyFill="1" applyBorder="1" applyAlignment="1">
      <alignment horizontal="left" vertical="center"/>
    </xf>
    <xf numFmtId="172" fontId="6" fillId="0" borderId="2" xfId="0" applyNumberFormat="1" applyFont="1" applyFill="1" applyBorder="1" applyAlignment="1" applyProtection="1">
      <alignment vertical="center"/>
      <protection/>
    </xf>
    <xf numFmtId="170" fontId="6" fillId="0" borderId="2" xfId="15" applyNumberFormat="1" applyFont="1" applyFill="1" applyBorder="1" applyAlignment="1" applyProtection="1">
      <alignment vertical="center"/>
      <protection/>
    </xf>
    <xf numFmtId="170" fontId="6" fillId="0" borderId="2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Alignment="1">
      <alignment/>
    </xf>
    <xf numFmtId="164" fontId="6" fillId="0" borderId="2" xfId="0" applyFont="1" applyFill="1" applyBorder="1" applyAlignment="1">
      <alignment horizontal="left" vertical="center"/>
    </xf>
    <xf numFmtId="170" fontId="6" fillId="0" borderId="4" xfId="15" applyNumberFormat="1" applyFont="1" applyFill="1" applyBorder="1" applyAlignment="1" applyProtection="1">
      <alignment vertical="center"/>
      <protection/>
    </xf>
    <xf numFmtId="164" fontId="3" fillId="0" borderId="3" xfId="0" applyFont="1" applyFill="1" applyBorder="1" applyAlignment="1">
      <alignment vertical="center"/>
    </xf>
    <xf numFmtId="164" fontId="3" fillId="0" borderId="4" xfId="0" applyFont="1" applyFill="1" applyBorder="1" applyAlignment="1">
      <alignment vertical="center"/>
    </xf>
    <xf numFmtId="164" fontId="3" fillId="0" borderId="5" xfId="0" applyFont="1" applyFill="1" applyBorder="1" applyAlignment="1">
      <alignment vertical="center"/>
    </xf>
    <xf numFmtId="164" fontId="6" fillId="0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 applyProtection="1">
      <alignment vertical="center"/>
      <protection/>
    </xf>
    <xf numFmtId="170" fontId="7" fillId="2" borderId="2" xfId="15" applyNumberFormat="1" applyFont="1" applyFill="1" applyBorder="1" applyAlignment="1" applyProtection="1">
      <alignment vertical="center"/>
      <protection/>
    </xf>
    <xf numFmtId="164" fontId="6" fillId="2" borderId="2" xfId="0" applyFont="1" applyFill="1" applyBorder="1" applyAlignment="1">
      <alignment/>
    </xf>
    <xf numFmtId="164" fontId="3" fillId="0" borderId="2" xfId="0" applyFont="1" applyFill="1" applyBorder="1" applyAlignment="1">
      <alignment horizontal="left" vertical="center"/>
    </xf>
    <xf numFmtId="164" fontId="6" fillId="0" borderId="2" xfId="0" applyNumberFormat="1" applyFont="1" applyFill="1" applyBorder="1" applyAlignment="1" applyProtection="1">
      <alignment vertical="center" wrapText="1"/>
      <protection/>
    </xf>
    <xf numFmtId="172" fontId="2" fillId="0" borderId="2" xfId="0" applyNumberFormat="1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>
      <alignment horizontal="center" vertical="center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1" fillId="0" borderId="0" xfId="0" applyFont="1" applyFill="1" applyAlignment="1">
      <alignment vertical="center"/>
    </xf>
    <xf numFmtId="164" fontId="2" fillId="0" borderId="0" xfId="0" applyFont="1" applyFill="1" applyAlignment="1">
      <alignment vertical="center"/>
    </xf>
    <xf numFmtId="164" fontId="2" fillId="0" borderId="0" xfId="0" applyFont="1" applyFill="1" applyAlignment="1">
      <alignment horizontal="right" vertical="center"/>
    </xf>
    <xf numFmtId="164" fontId="8" fillId="0" borderId="0" xfId="0" applyFont="1" applyFill="1" applyBorder="1" applyAlignment="1">
      <alignment horizontal="center" vertical="center"/>
    </xf>
    <xf numFmtId="164" fontId="8" fillId="0" borderId="0" xfId="0" applyFont="1" applyFill="1" applyAlignment="1">
      <alignment horizontal="center" vertical="center"/>
    </xf>
    <xf numFmtId="164" fontId="1" fillId="0" borderId="0" xfId="0" applyFont="1" applyFill="1" applyAlignment="1">
      <alignment horizontal="center" vertical="center"/>
    </xf>
    <xf numFmtId="164" fontId="2" fillId="0" borderId="0" xfId="0" applyFont="1" applyFill="1" applyAlignment="1">
      <alignment horizontal="left" vertical="center"/>
    </xf>
    <xf numFmtId="168" fontId="2" fillId="0" borderId="1" xfId="0" applyNumberFormat="1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center" vertical="center" wrapText="1"/>
    </xf>
    <xf numFmtId="171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Font="1" applyBorder="1" applyAlignment="1">
      <alignment horizontal="left" vertical="center" wrapText="1"/>
    </xf>
    <xf numFmtId="170" fontId="2" fillId="0" borderId="2" xfId="15" applyNumberFormat="1" applyFont="1" applyFill="1" applyBorder="1" applyAlignment="1" applyProtection="1">
      <alignment vertical="center"/>
      <protection/>
    </xf>
    <xf numFmtId="164" fontId="2" fillId="0" borderId="6" xfId="0" applyFont="1" applyFill="1" applyBorder="1" applyAlignment="1">
      <alignment horizontal="center" vertical="center" wrapText="1"/>
    </xf>
    <xf numFmtId="170" fontId="2" fillId="0" borderId="7" xfId="0" applyNumberFormat="1" applyFont="1" applyFill="1" applyBorder="1" applyAlignment="1">
      <alignment horizontal="center" vertical="center" wrapText="1"/>
    </xf>
    <xf numFmtId="172" fontId="2" fillId="0" borderId="2" xfId="0" applyNumberFormat="1" applyFont="1" applyFill="1" applyBorder="1" applyAlignment="1">
      <alignment vertical="center"/>
    </xf>
    <xf numFmtId="164" fontId="2" fillId="0" borderId="2" xfId="0" applyFont="1" applyFill="1" applyBorder="1" applyAlignment="1">
      <alignment vertical="center" wrapText="1"/>
    </xf>
    <xf numFmtId="170" fontId="2" fillId="0" borderId="2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vertical="center"/>
    </xf>
    <xf numFmtId="164" fontId="2" fillId="0" borderId="7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 applyProtection="1">
      <alignment vertical="center"/>
      <protection/>
    </xf>
    <xf numFmtId="172" fontId="2" fillId="0" borderId="7" xfId="0" applyNumberFormat="1" applyFont="1" applyFill="1" applyBorder="1" applyAlignment="1" applyProtection="1">
      <alignment vertical="center"/>
      <protection/>
    </xf>
    <xf numFmtId="170" fontId="2" fillId="0" borderId="7" xfId="15" applyNumberFormat="1" applyFont="1" applyFill="1" applyBorder="1" applyAlignment="1" applyProtection="1">
      <alignment vertical="center"/>
      <protection/>
    </xf>
    <xf numFmtId="170" fontId="2" fillId="0" borderId="7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vertical="center"/>
      <protection/>
    </xf>
    <xf numFmtId="172" fontId="2" fillId="0" borderId="0" xfId="0" applyNumberFormat="1" applyFont="1" applyFill="1" applyBorder="1" applyAlignment="1" applyProtection="1">
      <alignment vertical="center"/>
      <protection/>
    </xf>
    <xf numFmtId="170" fontId="2" fillId="0" borderId="0" xfId="15" applyNumberFormat="1" applyFont="1" applyFill="1" applyBorder="1" applyAlignment="1" applyProtection="1">
      <alignment vertical="center"/>
      <protection/>
    </xf>
    <xf numFmtId="170" fontId="2" fillId="0" borderId="0" xfId="0" applyNumberFormat="1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 wrapText="1"/>
    </xf>
    <xf numFmtId="164" fontId="4" fillId="0" borderId="0" xfId="0" applyFont="1" applyFill="1" applyAlignment="1">
      <alignment vertical="center"/>
    </xf>
    <xf numFmtId="164" fontId="4" fillId="0" borderId="0" xfId="0" applyFont="1" applyFill="1" applyAlignment="1">
      <alignment horizontal="left" vertical="center"/>
    </xf>
    <xf numFmtId="164" fontId="4" fillId="0" borderId="0" xfId="0" applyFont="1" applyAlignment="1">
      <alignment vertical="center"/>
    </xf>
    <xf numFmtId="164" fontId="9" fillId="0" borderId="0" xfId="0" applyFont="1" applyAlignment="1">
      <alignment vertical="center"/>
    </xf>
    <xf numFmtId="164" fontId="9" fillId="0" borderId="0" xfId="0" applyFont="1" applyFill="1" applyAlignment="1">
      <alignment horizontal="left" vertical="center"/>
    </xf>
    <xf numFmtId="170" fontId="9" fillId="0" borderId="0" xfId="15" applyNumberFormat="1" applyFont="1" applyFill="1" applyBorder="1" applyAlignment="1" applyProtection="1">
      <alignment vertical="center"/>
      <protection/>
    </xf>
    <xf numFmtId="164" fontId="10" fillId="0" borderId="0" xfId="0" applyFont="1" applyAlignment="1">
      <alignment vertical="center"/>
    </xf>
    <xf numFmtId="164" fontId="10" fillId="0" borderId="0" xfId="0" applyFont="1" applyFill="1" applyAlignment="1">
      <alignment horizontal="left" vertical="center"/>
    </xf>
    <xf numFmtId="170" fontId="10" fillId="0" borderId="0" xfId="15" applyNumberFormat="1" applyFont="1" applyFill="1" applyBorder="1" applyAlignment="1" applyProtection="1">
      <alignment vertical="center"/>
      <protection/>
    </xf>
    <xf numFmtId="170" fontId="10" fillId="0" borderId="0" xfId="15" applyNumberFormat="1" applyFont="1" applyFill="1" applyBorder="1" applyAlignment="1" applyProtection="1">
      <alignment horizontal="right" vertical="center"/>
      <protection/>
    </xf>
    <xf numFmtId="164" fontId="9" fillId="0" borderId="0" xfId="0" applyFont="1" applyAlignment="1">
      <alignment horizontal="center" vertical="center"/>
    </xf>
    <xf numFmtId="170" fontId="9" fillId="0" borderId="0" xfId="15" applyNumberFormat="1" applyFont="1" applyFill="1" applyBorder="1" applyAlignment="1" applyProtection="1">
      <alignment horizontal="center" vertical="center"/>
      <protection/>
    </xf>
    <xf numFmtId="164" fontId="10" fillId="0" borderId="0" xfId="0" applyFont="1" applyBorder="1" applyAlignment="1">
      <alignment horizontal="center" vertical="center"/>
    </xf>
    <xf numFmtId="164" fontId="10" fillId="0" borderId="0" xfId="0" applyFont="1" applyFill="1" applyAlignment="1">
      <alignment horizontal="left"/>
    </xf>
    <xf numFmtId="168" fontId="10" fillId="0" borderId="1" xfId="0" applyNumberFormat="1" applyFont="1" applyFill="1" applyBorder="1" applyAlignment="1">
      <alignment horizontal="center"/>
    </xf>
    <xf numFmtId="164" fontId="9" fillId="0" borderId="2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8" fontId="9" fillId="0" borderId="2" xfId="15" applyNumberFormat="1" applyFont="1" applyFill="1" applyBorder="1" applyAlignment="1" applyProtection="1">
      <alignment horizontal="center" vertical="center" wrapText="1"/>
      <protection/>
    </xf>
    <xf numFmtId="170" fontId="9" fillId="0" borderId="2" xfId="15" applyNumberFormat="1" applyFont="1" applyFill="1" applyBorder="1" applyAlignment="1" applyProtection="1">
      <alignment horizontal="center" vertical="center" wrapText="1"/>
      <protection/>
    </xf>
    <xf numFmtId="164" fontId="10" fillId="0" borderId="7" xfId="0" applyFont="1" applyBorder="1" applyAlignment="1">
      <alignment horizontal="center" vertical="center" wrapText="1"/>
    </xf>
    <xf numFmtId="164" fontId="10" fillId="0" borderId="3" xfId="0" applyFont="1" applyBorder="1" applyAlignment="1">
      <alignment horizontal="center" vertical="center" wrapText="1"/>
    </xf>
    <xf numFmtId="170" fontId="10" fillId="0" borderId="0" xfId="15" applyNumberFormat="1" applyFont="1" applyFill="1" applyBorder="1" applyAlignment="1" applyProtection="1">
      <alignment horizontal="center" vertical="center" wrapText="1"/>
      <protection/>
    </xf>
    <xf numFmtId="170" fontId="10" fillId="0" borderId="5" xfId="15" applyNumberFormat="1" applyFont="1" applyFill="1" applyBorder="1" applyAlignment="1" applyProtection="1">
      <alignment horizontal="center" vertical="center" wrapText="1"/>
      <protection/>
    </xf>
    <xf numFmtId="170" fontId="9" fillId="0" borderId="0" xfId="0" applyNumberFormat="1" applyFont="1" applyAlignment="1">
      <alignment vertical="center"/>
    </xf>
    <xf numFmtId="164" fontId="9" fillId="0" borderId="2" xfId="0" applyFont="1" applyBorder="1" applyAlignment="1">
      <alignment horizontal="center" vertical="center"/>
    </xf>
    <xf numFmtId="164" fontId="9" fillId="0" borderId="2" xfId="0" applyFont="1" applyBorder="1" applyAlignment="1">
      <alignment horizontal="left" vertical="center" wrapText="1" shrinkToFit="1"/>
    </xf>
    <xf numFmtId="170" fontId="9" fillId="0" borderId="2" xfId="15" applyNumberFormat="1" applyFont="1" applyFill="1" applyBorder="1" applyAlignment="1" applyProtection="1">
      <alignment horizontal="left" vertical="center"/>
      <protection/>
    </xf>
    <xf numFmtId="170" fontId="9" fillId="0" borderId="2" xfId="15" applyNumberFormat="1" applyFont="1" applyFill="1" applyBorder="1" applyAlignment="1" applyProtection="1">
      <alignment horizontal="center" vertical="center"/>
      <protection/>
    </xf>
    <xf numFmtId="170" fontId="9" fillId="0" borderId="2" xfId="0" applyNumberFormat="1" applyFont="1" applyBorder="1" applyAlignment="1">
      <alignment horizontal="center" vertical="center"/>
    </xf>
    <xf numFmtId="164" fontId="11" fillId="0" borderId="2" xfId="0" applyFont="1" applyBorder="1" applyAlignment="1">
      <alignment wrapText="1"/>
    </xf>
    <xf numFmtId="164" fontId="11" fillId="0" borderId="2" xfId="0" applyFont="1" applyBorder="1" applyAlignment="1">
      <alignment vertical="center"/>
    </xf>
    <xf numFmtId="173" fontId="11" fillId="0" borderId="2" xfId="0" applyNumberFormat="1" applyFont="1" applyBorder="1" applyAlignment="1">
      <alignment horizontal="center" vertical="center"/>
    </xf>
    <xf numFmtId="164" fontId="9" fillId="0" borderId="7" xfId="0" applyFont="1" applyBorder="1" applyAlignment="1">
      <alignment horizontal="center" vertical="center"/>
    </xf>
    <xf numFmtId="164" fontId="11" fillId="0" borderId="2" xfId="0" applyFont="1" applyBorder="1" applyAlignment="1">
      <alignment/>
    </xf>
    <xf numFmtId="164" fontId="9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wrapText="1"/>
    </xf>
    <xf numFmtId="164" fontId="11" fillId="0" borderId="0" xfId="0" applyFont="1" applyBorder="1" applyAlignment="1">
      <alignment/>
    </xf>
    <xf numFmtId="173" fontId="11" fillId="0" borderId="0" xfId="0" applyNumberFormat="1" applyFont="1" applyBorder="1" applyAlignment="1">
      <alignment horizontal="center" vertical="center"/>
    </xf>
    <xf numFmtId="164" fontId="10" fillId="0" borderId="0" xfId="0" applyFon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Тысячи [0]_Example " xfId="20"/>
    <cellStyle name="Тысячи_Example 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0;&#1056;&#1054;&#1062;&#1045;&#1053;2\D\Work\&#1057;&#1077;&#1103;&#1083;&#1082;&#1080;\&#1057;-6&#105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0;&#1056;&#1054;&#1062;&#1045;&#1053;-2\WORK%20(D)\Work\&#1050;&#1072;&#1083;&#1100;&#1082;&#1091;&#1083;&#1103;&#1094;&#1080;&#1080;\&#1058;&#1045;&#1056;&#1052;&#1054;-&#1050;\Work\&#1057;&#1095;&#1077;&#1090;&#1095;&#1080;&#1082;&#1080;%20&#1101;&#1083;&#1077;&#1082;&#1090;&#1088;&#1080;&#1095;&#1077;&#1089;&#1090;&#1074;&#1072;\&#1044;&#1072;&#1074;&#1072;&#1083;&#1100;&#1095;&#1077;&#1089;&#1082;&#1086;&#1077;%20&#1089;&#1099;&#1088;&#1100;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0;&#1056;&#1054;&#1062;&#1045;&#1053;2\D\Work\&#1057;&#1077;&#1103;&#1083;&#1082;&#1080;\&#1042;&#1089;&#1077;%20&#1089;&#1077;&#1103;&#1083;&#1082;&#108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Work\&#1057;&#1077;&#1103;&#1083;&#1082;&#1080;\&#1042;&#1089;&#1077;%20&#1089;&#1077;&#1103;&#1083;&#1082;&#1080;.xlsb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Work\&#1069;&#1083;&#1077;&#1082;&#1090;&#1088;&#1086;&#1089;&#1095;&#1077;&#1090;&#1095;&#1080;&#1082;&#1080;\&#1069;&#1083;&#1077;&#1082;&#1090;&#1088;&#1086;&#1089;&#1095;&#1077;&#1090;&#1095;&#1080;&#1082;&#1080;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арка"/>
      <sheetName val="Данные"/>
      <sheetName val="Цель"/>
      <sheetName val="СравнТруд"/>
      <sheetName val="Б_кальк."/>
      <sheetName val="Калькул."/>
      <sheetName val="С кол-вом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се дет"/>
      <sheetName val="общие 3ф"/>
      <sheetName val="3ф 40А итог"/>
      <sheetName val="3ф 20А итог"/>
      <sheetName val="3ф 5А итог"/>
      <sheetName val="1ф итог"/>
      <sheetName val="Протокол"/>
      <sheetName val="3ф 40А"/>
      <sheetName val="3ф 20А"/>
      <sheetName val="3ф 5А"/>
      <sheetName val="1ф"/>
      <sheetName val="согл_12_0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Калькул."/>
      <sheetName val="Б_кальк."/>
      <sheetName val="Прямые"/>
      <sheetName val="С кол-вом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Б_кальк."/>
      <sheetName val="Калькул."/>
      <sheetName val="Анализ"/>
    </sheetNames>
    <sheetDataSet>
      <sheetData sheetId="0">
        <row r="8">
          <cell r="C8">
            <v>42038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Б_кальк."/>
      <sheetName val="Калькул."/>
      <sheetName val="Прайс USD"/>
    </sheetNames>
    <sheetDataSet>
      <sheetData sheetId="0">
        <row r="9">
          <cell r="Z9">
            <v>760000</v>
          </cell>
        </row>
        <row r="10">
          <cell r="Z10">
            <v>760000</v>
          </cell>
        </row>
        <row r="11">
          <cell r="Z11">
            <v>1110000</v>
          </cell>
        </row>
        <row r="12">
          <cell r="Z12">
            <v>1470000</v>
          </cell>
        </row>
        <row r="13">
          <cell r="Z13">
            <v>1470000</v>
          </cell>
        </row>
        <row r="14">
          <cell r="Z14">
            <v>1520000</v>
          </cell>
        </row>
        <row r="15">
          <cell r="Z15">
            <v>1716000</v>
          </cell>
        </row>
        <row r="16">
          <cell r="Z16">
            <v>1716000</v>
          </cell>
        </row>
        <row r="17">
          <cell r="Z17">
            <v>1767000</v>
          </cell>
        </row>
        <row r="18">
          <cell r="Z18">
            <v>1800000</v>
          </cell>
        </row>
        <row r="19">
          <cell r="Z19">
            <v>12120000</v>
          </cell>
        </row>
        <row r="20">
          <cell r="Z20">
            <v>160000</v>
          </cell>
        </row>
        <row r="21">
          <cell r="Z21">
            <v>25000</v>
          </cell>
        </row>
        <row r="22">
          <cell r="Z22">
            <v>20500</v>
          </cell>
        </row>
        <row r="23">
          <cell r="Z23">
            <v>13000000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3"/>
  <dimension ref="A5:H51"/>
  <sheetViews>
    <sheetView showGridLines="0" workbookViewId="0" topLeftCell="A8">
      <selection activeCell="C17" sqref="C17"/>
    </sheetView>
  </sheetViews>
  <sheetFormatPr defaultColWidth="9.00390625" defaultRowHeight="12.75"/>
  <cols>
    <col min="1" max="1" width="4.625" style="1" customWidth="1"/>
    <col min="2" max="2" width="28.125" style="1" customWidth="1"/>
    <col min="3" max="3" width="28.50390625" style="1" customWidth="1"/>
    <col min="4" max="5" width="19.50390625" style="1" customWidth="1"/>
    <col min="6" max="6" width="12.00390625" style="1" customWidth="1"/>
    <col min="7" max="16384" width="9.125" style="1" customWidth="1"/>
  </cols>
  <sheetData>
    <row r="1" ht="18" customHeight="1" hidden="1"/>
    <row r="2" ht="12.75" hidden="1"/>
    <row r="3" ht="12.75" hidden="1"/>
    <row r="4" ht="12.75" hidden="1"/>
    <row r="5" spans="1:5" ht="12.75">
      <c r="A5" s="2"/>
      <c r="B5" s="2"/>
      <c r="C5" s="2"/>
      <c r="D5" s="2"/>
      <c r="E5" s="3" t="s">
        <v>0</v>
      </c>
    </row>
    <row r="6" spans="1:5" ht="12.75">
      <c r="A6" s="2"/>
      <c r="B6" s="2"/>
      <c r="C6" s="2"/>
      <c r="D6" s="2"/>
      <c r="E6" s="3" t="s">
        <v>1</v>
      </c>
    </row>
    <row r="7" spans="1:5" ht="12.75">
      <c r="A7" s="2"/>
      <c r="B7" s="2"/>
      <c r="C7" s="2"/>
      <c r="D7" s="2"/>
      <c r="E7" s="3" t="s">
        <v>2</v>
      </c>
    </row>
    <row r="8" spans="1:5" ht="21" customHeight="1">
      <c r="A8" s="2"/>
      <c r="B8" s="2"/>
      <c r="C8" s="2"/>
      <c r="D8" s="2"/>
      <c r="E8" s="3"/>
    </row>
    <row r="9" spans="1:5" ht="15.75" customHeight="1">
      <c r="A9" s="2"/>
      <c r="B9" s="2"/>
      <c r="C9" s="2"/>
      <c r="D9" s="2"/>
      <c r="E9" s="3"/>
    </row>
    <row r="10" spans="1:5" ht="12.75">
      <c r="A10" s="4" t="s">
        <v>3</v>
      </c>
      <c r="B10" s="4"/>
      <c r="C10" s="4"/>
      <c r="D10" s="4"/>
      <c r="E10" s="4"/>
    </row>
    <row r="11" spans="1:5" ht="13.5" customHeight="1">
      <c r="A11" s="4" t="s">
        <v>4</v>
      </c>
      <c r="B11" s="4"/>
      <c r="C11" s="4"/>
      <c r="D11" s="4"/>
      <c r="E11" s="4"/>
    </row>
    <row r="12" spans="1:8" ht="15" customHeight="1" hidden="1">
      <c r="A12" s="5"/>
      <c r="B12" s="6"/>
      <c r="C12" s="7"/>
      <c r="D12" s="5"/>
      <c r="E12" s="6"/>
      <c r="F12" s="8"/>
      <c r="G12" s="8"/>
      <c r="H12" s="8"/>
    </row>
    <row r="13" spans="1:6" s="12" customFormat="1" ht="21.75" customHeight="1">
      <c r="A13" s="9"/>
      <c r="B13" s="9" t="s">
        <v>5</v>
      </c>
      <c r="C13" s="9"/>
      <c r="D13" s="10">
        <f>+'[4]Данные'!$C$8</f>
        <v>42038</v>
      </c>
      <c r="E13" s="10"/>
      <c r="F13" s="11"/>
    </row>
    <row r="14" spans="1:5" s="12" customFormat="1" ht="29.25" customHeight="1">
      <c r="A14" s="13" t="s">
        <v>6</v>
      </c>
      <c r="B14" s="13" t="s">
        <v>7</v>
      </c>
      <c r="C14" s="14" t="s">
        <v>8</v>
      </c>
      <c r="D14" s="13" t="s">
        <v>9</v>
      </c>
      <c r="E14" s="13" t="s">
        <v>10</v>
      </c>
    </row>
    <row r="15" spans="1:5" s="12" customFormat="1" ht="12.75" customHeight="1">
      <c r="A15" s="13"/>
      <c r="B15" s="15" t="s">
        <v>11</v>
      </c>
      <c r="C15" s="16"/>
      <c r="D15" s="16"/>
      <c r="E15" s="17"/>
    </row>
    <row r="16" spans="1:7" s="23" customFormat="1" ht="12.75">
      <c r="A16" s="18">
        <v>1</v>
      </c>
      <c r="B16" s="19" t="s">
        <v>12</v>
      </c>
      <c r="C16" s="20" t="s">
        <v>13</v>
      </c>
      <c r="D16" s="21">
        <v>108800000</v>
      </c>
      <c r="E16" s="22">
        <v>130560000</v>
      </c>
      <c r="G16" s="24"/>
    </row>
    <row r="17" spans="1:7" s="23" customFormat="1" ht="12.75">
      <c r="A17" s="18">
        <v>2</v>
      </c>
      <c r="B17" s="19" t="s">
        <v>14</v>
      </c>
      <c r="C17" s="20" t="s">
        <v>15</v>
      </c>
      <c r="D17" s="21">
        <v>131000000</v>
      </c>
      <c r="E17" s="22">
        <v>157200000</v>
      </c>
      <c r="G17" s="24"/>
    </row>
    <row r="18" spans="1:7" s="23" customFormat="1" ht="12.75">
      <c r="A18" s="18">
        <v>3</v>
      </c>
      <c r="B18" s="19" t="s">
        <v>16</v>
      </c>
      <c r="C18" s="20" t="s">
        <v>17</v>
      </c>
      <c r="D18" s="21">
        <v>131000000</v>
      </c>
      <c r="E18" s="22">
        <v>157200000</v>
      </c>
      <c r="G18" s="24"/>
    </row>
    <row r="19" spans="1:7" s="23" customFormat="1" ht="12.75">
      <c r="A19" s="18">
        <v>4</v>
      </c>
      <c r="B19" s="19" t="s">
        <v>18</v>
      </c>
      <c r="C19" s="20" t="s">
        <v>19</v>
      </c>
      <c r="D19" s="21">
        <v>119600000</v>
      </c>
      <c r="E19" s="22">
        <v>143520000</v>
      </c>
      <c r="G19" s="24"/>
    </row>
    <row r="20" spans="1:7" s="23" customFormat="1" ht="12.75">
      <c r="A20" s="18">
        <v>5</v>
      </c>
      <c r="B20" s="19" t="s">
        <v>20</v>
      </c>
      <c r="C20" s="20" t="s">
        <v>21</v>
      </c>
      <c r="D20" s="21">
        <v>148000000</v>
      </c>
      <c r="E20" s="22">
        <v>177600000</v>
      </c>
      <c r="G20" s="24"/>
    </row>
    <row r="21" spans="1:7" s="23" customFormat="1" ht="12.75">
      <c r="A21" s="18">
        <v>6</v>
      </c>
      <c r="B21" s="19" t="s">
        <v>22</v>
      </c>
      <c r="C21" s="20" t="s">
        <v>23</v>
      </c>
      <c r="D21" s="21">
        <v>148000000</v>
      </c>
      <c r="E21" s="22">
        <v>177600000</v>
      </c>
      <c r="G21" s="24"/>
    </row>
    <row r="22" spans="1:7" s="23" customFormat="1" ht="12.75">
      <c r="A22" s="18">
        <v>7</v>
      </c>
      <c r="B22" s="19" t="s">
        <v>24</v>
      </c>
      <c r="C22" s="20" t="s">
        <v>25</v>
      </c>
      <c r="D22" s="21">
        <v>192200000</v>
      </c>
      <c r="E22" s="22">
        <v>230640000</v>
      </c>
      <c r="G22" s="24"/>
    </row>
    <row r="23" spans="1:7" s="23" customFormat="1" ht="12.75">
      <c r="A23" s="18">
        <v>8</v>
      </c>
      <c r="B23" s="19" t="s">
        <v>26</v>
      </c>
      <c r="C23" s="20" t="s">
        <v>27</v>
      </c>
      <c r="D23" s="21">
        <v>192200000</v>
      </c>
      <c r="E23" s="22">
        <v>230640000</v>
      </c>
      <c r="G23" s="24"/>
    </row>
    <row r="24" spans="1:7" s="23" customFormat="1" ht="12.75">
      <c r="A24" s="18">
        <v>9</v>
      </c>
      <c r="B24" s="19" t="s">
        <v>28</v>
      </c>
      <c r="C24" s="20" t="s">
        <v>29</v>
      </c>
      <c r="D24" s="21">
        <v>199000000</v>
      </c>
      <c r="E24" s="22">
        <v>238800000</v>
      </c>
      <c r="G24" s="24"/>
    </row>
    <row r="25" spans="1:7" s="23" customFormat="1" ht="12.75">
      <c r="A25" s="18">
        <v>10</v>
      </c>
      <c r="B25" s="19" t="s">
        <v>30</v>
      </c>
      <c r="C25" s="20" t="s">
        <v>31</v>
      </c>
      <c r="D25" s="21">
        <v>171000000</v>
      </c>
      <c r="E25" s="22">
        <v>205200000</v>
      </c>
      <c r="G25" s="24"/>
    </row>
    <row r="26" spans="1:7" s="12" customFormat="1" ht="12.75">
      <c r="A26" s="18">
        <v>11</v>
      </c>
      <c r="B26" s="25" t="s">
        <v>32</v>
      </c>
      <c r="C26" s="26" t="s">
        <v>33</v>
      </c>
      <c r="D26" s="27">
        <v>525000000</v>
      </c>
      <c r="E26" s="28">
        <v>630000000</v>
      </c>
      <c r="G26" s="29"/>
    </row>
    <row r="27" spans="1:7" s="12" customFormat="1" ht="12.75">
      <c r="A27" s="18">
        <v>12</v>
      </c>
      <c r="B27" s="30" t="s">
        <v>34</v>
      </c>
      <c r="C27" s="26" t="s">
        <v>35</v>
      </c>
      <c r="D27" s="27">
        <v>691000000</v>
      </c>
      <c r="E27" s="28">
        <v>829200000</v>
      </c>
      <c r="G27" s="29"/>
    </row>
    <row r="28" spans="1:7" s="12" customFormat="1" ht="12.75">
      <c r="A28" s="18">
        <v>13</v>
      </c>
      <c r="B28" s="30" t="s">
        <v>36</v>
      </c>
      <c r="C28" s="26" t="s">
        <v>37</v>
      </c>
      <c r="D28" s="27">
        <v>890000000</v>
      </c>
      <c r="E28" s="28">
        <v>1068000000</v>
      </c>
      <c r="G28" s="29"/>
    </row>
    <row r="29" spans="1:7" s="12" customFormat="1" ht="12.75">
      <c r="A29" s="18">
        <v>14</v>
      </c>
      <c r="B29" s="30" t="s">
        <v>38</v>
      </c>
      <c r="C29" s="26"/>
      <c r="D29" s="31">
        <v>920000000</v>
      </c>
      <c r="E29" s="28">
        <v>1104000000</v>
      </c>
      <c r="G29" s="29"/>
    </row>
    <row r="30" spans="1:7" s="12" customFormat="1" ht="12.75">
      <c r="A30" s="13"/>
      <c r="B30" s="32" t="s">
        <v>39</v>
      </c>
      <c r="C30" s="33"/>
      <c r="D30" s="33"/>
      <c r="E30" s="34"/>
      <c r="G30" s="29"/>
    </row>
    <row r="31" spans="1:7" s="12" customFormat="1" ht="12.75">
      <c r="A31" s="35">
        <v>15</v>
      </c>
      <c r="B31" s="36" t="s">
        <v>40</v>
      </c>
      <c r="C31" s="26" t="s">
        <v>41</v>
      </c>
      <c r="D31" s="21">
        <v>299000000</v>
      </c>
      <c r="E31" s="28">
        <v>358800000</v>
      </c>
      <c r="G31" s="29"/>
    </row>
    <row r="32" spans="1:7" s="12" customFormat="1" ht="12.75">
      <c r="A32" s="35">
        <v>16</v>
      </c>
      <c r="B32" s="36" t="s">
        <v>42</v>
      </c>
      <c r="C32" s="26" t="s">
        <v>43</v>
      </c>
      <c r="D32" s="37">
        <v>475000000</v>
      </c>
      <c r="E32" s="28">
        <v>570000000</v>
      </c>
      <c r="G32" s="29"/>
    </row>
    <row r="33" spans="1:7" s="12" customFormat="1" ht="12.75">
      <c r="A33" s="35">
        <v>17</v>
      </c>
      <c r="B33" s="36" t="s">
        <v>44</v>
      </c>
      <c r="C33" s="26" t="s">
        <v>45</v>
      </c>
      <c r="D33" s="37">
        <v>497000000</v>
      </c>
      <c r="E33" s="28">
        <v>596400000</v>
      </c>
      <c r="G33" s="29"/>
    </row>
    <row r="34" spans="1:7" s="12" customFormat="1" ht="12.75">
      <c r="A34" s="35">
        <v>18</v>
      </c>
      <c r="B34" s="36" t="s">
        <v>46</v>
      </c>
      <c r="C34" s="26" t="s">
        <v>47</v>
      </c>
      <c r="D34" s="37">
        <v>454000000</v>
      </c>
      <c r="E34" s="28">
        <v>544800000</v>
      </c>
      <c r="G34" s="29"/>
    </row>
    <row r="35" spans="1:7" s="12" customFormat="1" ht="12.75">
      <c r="A35" s="35">
        <v>19</v>
      </c>
      <c r="B35" s="36" t="s">
        <v>48</v>
      </c>
      <c r="C35" s="26" t="s">
        <v>49</v>
      </c>
      <c r="D35" s="37">
        <v>454000000</v>
      </c>
      <c r="E35" s="28">
        <v>544800000</v>
      </c>
      <c r="G35" s="29"/>
    </row>
    <row r="36" spans="1:7" s="12" customFormat="1" ht="12.75">
      <c r="A36" s="35">
        <v>20</v>
      </c>
      <c r="B36" s="36" t="s">
        <v>50</v>
      </c>
      <c r="C36" s="38" t="s">
        <v>51</v>
      </c>
      <c r="D36" s="27">
        <v>332500000</v>
      </c>
      <c r="E36" s="28">
        <v>399000000</v>
      </c>
      <c r="G36" s="29"/>
    </row>
    <row r="37" spans="1:7" s="12" customFormat="1" ht="12.75">
      <c r="A37" s="35">
        <v>21</v>
      </c>
      <c r="B37" s="38" t="s">
        <v>52</v>
      </c>
      <c r="C37" s="38" t="s">
        <v>53</v>
      </c>
      <c r="D37" s="27">
        <v>357000000</v>
      </c>
      <c r="E37" s="28">
        <v>428400000</v>
      </c>
      <c r="G37" s="29"/>
    </row>
    <row r="38" spans="1:7" s="12" customFormat="1" ht="12.75">
      <c r="A38" s="35">
        <v>22</v>
      </c>
      <c r="B38" s="36" t="s">
        <v>54</v>
      </c>
      <c r="C38" s="26" t="s">
        <v>55</v>
      </c>
      <c r="D38" s="27">
        <v>233000000</v>
      </c>
      <c r="E38" s="28">
        <v>279600000</v>
      </c>
      <c r="G38" s="29"/>
    </row>
    <row r="39" spans="1:7" s="12" customFormat="1" ht="12.75">
      <c r="A39" s="35">
        <v>23</v>
      </c>
      <c r="B39" s="36" t="s">
        <v>56</v>
      </c>
      <c r="C39" s="26" t="s">
        <v>57</v>
      </c>
      <c r="D39" s="27">
        <v>255000000</v>
      </c>
      <c r="E39" s="28">
        <v>306000000</v>
      </c>
      <c r="G39" s="29"/>
    </row>
    <row r="40" spans="1:7" s="12" customFormat="1" ht="12.75">
      <c r="A40" s="35">
        <v>24</v>
      </c>
      <c r="B40" s="36" t="s">
        <v>58</v>
      </c>
      <c r="C40" s="26" t="s">
        <v>59</v>
      </c>
      <c r="D40" s="27">
        <v>960000000</v>
      </c>
      <c r="E40" s="28">
        <v>1152000000</v>
      </c>
      <c r="G40" s="29"/>
    </row>
    <row r="41" spans="1:7" s="12" customFormat="1" ht="12.75">
      <c r="A41" s="35">
        <v>25</v>
      </c>
      <c r="B41" s="36" t="s">
        <v>60</v>
      </c>
      <c r="C41" s="26" t="s">
        <v>61</v>
      </c>
      <c r="D41" s="27">
        <v>1295000000</v>
      </c>
      <c r="E41" s="28">
        <v>1554000000</v>
      </c>
      <c r="G41" s="29"/>
    </row>
    <row r="42" spans="1:7" s="12" customFormat="1" ht="12.75">
      <c r="A42" s="35">
        <v>26</v>
      </c>
      <c r="B42" s="36" t="s">
        <v>62</v>
      </c>
      <c r="C42" s="26" t="s">
        <v>63</v>
      </c>
      <c r="D42" s="27">
        <v>799000000</v>
      </c>
      <c r="E42" s="28">
        <v>958800000</v>
      </c>
      <c r="G42" s="29"/>
    </row>
    <row r="43" spans="1:7" s="23" customFormat="1" ht="12.75">
      <c r="A43" s="35">
        <v>27</v>
      </c>
      <c r="B43" s="36" t="s">
        <v>64</v>
      </c>
      <c r="C43" s="26" t="s">
        <v>65</v>
      </c>
      <c r="D43" s="21">
        <v>819000000</v>
      </c>
      <c r="E43" s="28">
        <v>982800000</v>
      </c>
      <c r="G43" s="24"/>
    </row>
    <row r="44" spans="1:7" s="12" customFormat="1" ht="12.75">
      <c r="A44" s="13"/>
      <c r="B44" s="39" t="s">
        <v>66</v>
      </c>
      <c r="C44" s="39"/>
      <c r="D44" s="13"/>
      <c r="E44" s="13"/>
      <c r="G44" s="29"/>
    </row>
    <row r="45" spans="1:7" s="12" customFormat="1" ht="12.75">
      <c r="A45" s="35">
        <v>28</v>
      </c>
      <c r="B45" s="40" t="s">
        <v>67</v>
      </c>
      <c r="C45" s="26" t="s">
        <v>68</v>
      </c>
      <c r="D45" s="21">
        <v>109000000</v>
      </c>
      <c r="E45" s="28">
        <v>130800000</v>
      </c>
      <c r="G45" s="29"/>
    </row>
    <row r="46" spans="1:7" s="12" customFormat="1" ht="12.75">
      <c r="A46" s="35">
        <v>29</v>
      </c>
      <c r="B46" s="40" t="s">
        <v>69</v>
      </c>
      <c r="C46" s="26" t="s">
        <v>70</v>
      </c>
      <c r="D46" s="21">
        <v>132000000</v>
      </c>
      <c r="E46" s="28">
        <v>158400000</v>
      </c>
      <c r="G46" s="29"/>
    </row>
    <row r="47" spans="1:7" s="12" customFormat="1" ht="12.75">
      <c r="A47" s="35">
        <v>30</v>
      </c>
      <c r="B47" s="40" t="s">
        <v>71</v>
      </c>
      <c r="C47" s="26" t="s">
        <v>72</v>
      </c>
      <c r="D47" s="21">
        <v>23000000</v>
      </c>
      <c r="E47" s="28">
        <v>27600000</v>
      </c>
      <c r="G47" s="29"/>
    </row>
    <row r="48" spans="1:7" s="12" customFormat="1" ht="12.75">
      <c r="A48" s="35">
        <v>31</v>
      </c>
      <c r="B48" s="40" t="s">
        <v>73</v>
      </c>
      <c r="C48" s="41" t="s">
        <v>74</v>
      </c>
      <c r="D48" s="27">
        <v>285000000</v>
      </c>
      <c r="E48" s="28">
        <v>342000000</v>
      </c>
      <c r="G48" s="29"/>
    </row>
    <row r="49" spans="1:7" s="12" customFormat="1" ht="12.75">
      <c r="A49" s="42"/>
      <c r="B49" s="43"/>
      <c r="C49" s="44"/>
      <c r="D49" s="11"/>
      <c r="E49" s="45"/>
      <c r="G49" s="29"/>
    </row>
    <row r="50" spans="2:4" ht="30" customHeight="1">
      <c r="B50" s="46" t="s">
        <v>75</v>
      </c>
      <c r="C50" s="46"/>
      <c r="D50" s="46" t="s">
        <v>76</v>
      </c>
    </row>
    <row r="51" spans="2:4" ht="51" customHeight="1">
      <c r="B51" s="47" t="s">
        <v>77</v>
      </c>
      <c r="C51" s="46"/>
      <c r="D51" s="46" t="s">
        <v>78</v>
      </c>
    </row>
    <row r="52" ht="13.5" customHeight="1"/>
  </sheetData>
  <sheetProtection selectLockedCells="1" selectUnlockedCells="1"/>
  <mergeCells count="4">
    <mergeCell ref="A10:E10"/>
    <mergeCell ref="A11:E11"/>
    <mergeCell ref="D13:E13"/>
    <mergeCell ref="B44:C44"/>
  </mergeCells>
  <printOptions horizontalCentered="1"/>
  <pageMargins left="0" right="0" top="0" bottom="0.2361111111111111" header="0.5118055555555555" footer="0.2361111111111111"/>
  <pageSetup horizontalDpi="300" verticalDpi="300" orientation="portrait" paperSize="9"/>
  <headerFooter alignWithMargins="0">
    <oddFooter>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5"/>
  <dimension ref="A1:F33"/>
  <sheetViews>
    <sheetView showGridLines="0" tabSelected="1" workbookViewId="0" topLeftCell="A6">
      <selection activeCell="G14" sqref="G14"/>
    </sheetView>
  </sheetViews>
  <sheetFormatPr defaultColWidth="9.00390625" defaultRowHeight="12.75"/>
  <cols>
    <col min="1" max="1" width="5.125" style="48" customWidth="1"/>
    <col min="2" max="2" width="33.375" style="48" customWidth="1"/>
    <col min="3" max="3" width="25.125" style="48" customWidth="1"/>
    <col min="4" max="4" width="18.875" style="48" customWidth="1"/>
    <col min="5" max="5" width="12.50390625" style="48" customWidth="1"/>
    <col min="6" max="16384" width="9.125" style="48" customWidth="1"/>
  </cols>
  <sheetData>
    <row r="1" spans="1:5" ht="12.75">
      <c r="A1" s="49"/>
      <c r="B1" s="49"/>
      <c r="C1" s="49"/>
      <c r="D1" s="49"/>
      <c r="E1" s="50" t="s">
        <v>79</v>
      </c>
    </row>
    <row r="2" spans="1:5" ht="12.75">
      <c r="A2" s="49"/>
      <c r="B2" s="49"/>
      <c r="C2" s="49"/>
      <c r="D2" s="49"/>
      <c r="E2" s="50" t="s">
        <v>80</v>
      </c>
    </row>
    <row r="3" spans="1:5" ht="12.75">
      <c r="A3" s="49"/>
      <c r="B3" s="49"/>
      <c r="C3" s="49"/>
      <c r="D3" s="49"/>
      <c r="E3" s="50" t="s">
        <v>81</v>
      </c>
    </row>
    <row r="4" spans="1:5" ht="12.75">
      <c r="A4" s="49"/>
      <c r="B4" s="49"/>
      <c r="C4" s="49"/>
      <c r="D4" s="49"/>
      <c r="E4" s="50"/>
    </row>
    <row r="5" spans="1:5" ht="12.75">
      <c r="A5" s="49"/>
      <c r="B5" s="49"/>
      <c r="C5" s="49"/>
      <c r="D5" s="49"/>
      <c r="E5" s="50"/>
    </row>
    <row r="6" spans="1:5" ht="15.75" customHeight="1">
      <c r="A6" s="49"/>
      <c r="B6" s="49"/>
      <c r="C6" s="49"/>
      <c r="D6" s="49"/>
      <c r="E6" s="50"/>
    </row>
    <row r="7" spans="1:5" ht="18.75" customHeight="1">
      <c r="A7" s="51" t="s">
        <v>82</v>
      </c>
      <c r="B7" s="51"/>
      <c r="C7" s="51"/>
      <c r="D7" s="51"/>
      <c r="E7" s="51"/>
    </row>
    <row r="8" spans="1:5" ht="12.75">
      <c r="A8" s="51" t="s">
        <v>83</v>
      </c>
      <c r="B8" s="51"/>
      <c r="C8" s="51"/>
      <c r="D8" s="51"/>
      <c r="E8" s="51"/>
    </row>
    <row r="9" spans="1:5" ht="12.75">
      <c r="A9" s="51" t="s">
        <v>84</v>
      </c>
      <c r="B9" s="51"/>
      <c r="C9" s="51"/>
      <c r="D9" s="51"/>
      <c r="E9" s="51"/>
    </row>
    <row r="10" spans="1:5" ht="14.25" customHeight="1">
      <c r="A10" s="52"/>
      <c r="B10" s="53"/>
      <c r="C10" s="53"/>
      <c r="D10" s="6"/>
      <c r="E10" s="6"/>
    </row>
    <row r="11" spans="1:5" ht="12.75">
      <c r="A11" s="54"/>
      <c r="B11" s="54" t="s">
        <v>5</v>
      </c>
      <c r="C11" s="54"/>
      <c r="D11" s="55" t="s">
        <v>85</v>
      </c>
      <c r="E11" s="55"/>
    </row>
    <row r="12" spans="1:5" ht="56.25" customHeight="1">
      <c r="A12" s="56" t="s">
        <v>6</v>
      </c>
      <c r="B12" s="56" t="s">
        <v>7</v>
      </c>
      <c r="C12" s="56" t="s">
        <v>86</v>
      </c>
      <c r="D12" s="57" t="s">
        <v>9</v>
      </c>
      <c r="E12" s="56" t="s">
        <v>10</v>
      </c>
    </row>
    <row r="13" spans="1:6" ht="34.5" customHeight="1">
      <c r="A13" s="56">
        <v>1</v>
      </c>
      <c r="B13" s="58" t="s">
        <v>87</v>
      </c>
      <c r="C13" s="41" t="s">
        <v>88</v>
      </c>
      <c r="D13" s="59"/>
      <c r="E13" s="60"/>
      <c r="F13" s="48">
        <f>ROUND(D13*1.008,-2)</f>
        <v>0</v>
      </c>
    </row>
    <row r="14" spans="1:6" ht="36.75" customHeight="1">
      <c r="A14" s="56">
        <v>2</v>
      </c>
      <c r="B14" s="58" t="s">
        <v>89</v>
      </c>
      <c r="C14" s="41" t="s">
        <v>90</v>
      </c>
      <c r="D14" s="59"/>
      <c r="E14" s="61" t="s">
        <v>91</v>
      </c>
      <c r="F14" s="48">
        <f>ROUND(D14*1.008,-2)</f>
        <v>0</v>
      </c>
    </row>
    <row r="15" spans="1:5" ht="30.75" customHeight="1">
      <c r="A15" s="56">
        <v>4</v>
      </c>
      <c r="B15" s="58" t="s">
        <v>92</v>
      </c>
      <c r="C15" s="41" t="s">
        <v>93</v>
      </c>
      <c r="D15" s="59"/>
      <c r="E15" s="61"/>
    </row>
    <row r="16" spans="1:6" ht="31.5" customHeight="1">
      <c r="A16" s="56">
        <v>5</v>
      </c>
      <c r="B16" s="58" t="s">
        <v>94</v>
      </c>
      <c r="C16" s="62" t="s">
        <v>95</v>
      </c>
      <c r="D16" s="59"/>
      <c r="E16" s="61"/>
      <c r="F16" s="48">
        <f>ROUND(D16*1.008,-2)</f>
        <v>0</v>
      </c>
    </row>
    <row r="17" spans="1:6" ht="31.5" customHeight="1">
      <c r="A17" s="56">
        <v>6</v>
      </c>
      <c r="B17" s="63" t="s">
        <v>96</v>
      </c>
      <c r="C17" s="62" t="s">
        <v>97</v>
      </c>
      <c r="D17" s="59"/>
      <c r="E17" s="61"/>
      <c r="F17" s="48">
        <f>ROUND(D17*1.008,-1)</f>
        <v>0</v>
      </c>
    </row>
    <row r="18" spans="1:6" ht="30.75" customHeight="1">
      <c r="A18" s="56">
        <v>7</v>
      </c>
      <c r="B18" s="63" t="s">
        <v>98</v>
      </c>
      <c r="C18" s="62" t="s">
        <v>99</v>
      </c>
      <c r="D18" s="59"/>
      <c r="E18" s="61"/>
      <c r="F18" s="48">
        <f>ROUND(D18*1.008,-1)</f>
        <v>0</v>
      </c>
    </row>
    <row r="19" spans="1:6" ht="30.75" customHeight="1">
      <c r="A19" s="56">
        <v>8</v>
      </c>
      <c r="B19" s="63" t="s">
        <v>100</v>
      </c>
      <c r="C19" s="62" t="s">
        <v>101</v>
      </c>
      <c r="D19" s="59"/>
      <c r="E19" s="61"/>
      <c r="F19" s="48">
        <f>ROUND(D19*1.008,-1)</f>
        <v>0</v>
      </c>
    </row>
    <row r="20" spans="1:6" ht="31.5" customHeight="1">
      <c r="A20" s="56">
        <v>9</v>
      </c>
      <c r="B20" s="63" t="s">
        <v>102</v>
      </c>
      <c r="C20" s="62" t="s">
        <v>103</v>
      </c>
      <c r="D20" s="59"/>
      <c r="E20" s="61"/>
      <c r="F20" s="48">
        <f>ROUND(D20*1.008,-1)</f>
        <v>0</v>
      </c>
    </row>
    <row r="21" spans="1:6" ht="31.5" customHeight="1">
      <c r="A21" s="56">
        <v>10</v>
      </c>
      <c r="B21" s="63" t="s">
        <v>104</v>
      </c>
      <c r="C21" s="62" t="s">
        <v>105</v>
      </c>
      <c r="D21" s="59"/>
      <c r="E21" s="61"/>
      <c r="F21" s="48">
        <f>ROUND(D21*1.008,-1)</f>
        <v>0</v>
      </c>
    </row>
    <row r="22" spans="1:6" s="65" customFormat="1" ht="15.75" customHeight="1" hidden="1">
      <c r="A22" s="56">
        <v>8</v>
      </c>
      <c r="B22" s="58" t="s">
        <v>106</v>
      </c>
      <c r="C22" s="41" t="s">
        <v>107</v>
      </c>
      <c r="D22" s="59">
        <v>2500</v>
      </c>
      <c r="E22" s="64">
        <f>+ROUND(D22*1.18,0)</f>
        <v>2950</v>
      </c>
      <c r="F22" s="65">
        <f>ROUND(D22*1,-1)</f>
        <v>2500</v>
      </c>
    </row>
    <row r="23" spans="1:6" ht="12.75" hidden="1">
      <c r="A23" s="66">
        <v>11</v>
      </c>
      <c r="B23" s="67" t="s">
        <v>108</v>
      </c>
      <c r="C23" s="68" t="s">
        <v>109</v>
      </c>
      <c r="D23" s="69">
        <v>2820</v>
      </c>
      <c r="E23" s="70">
        <f>+ROUND(D23*1.18,0)</f>
        <v>3328</v>
      </c>
      <c r="F23" s="48">
        <f>+D23*1.006</f>
        <v>2836.92</v>
      </c>
    </row>
    <row r="24" spans="1:5" ht="0.75" customHeight="1" hidden="1">
      <c r="A24" s="71"/>
      <c r="B24" s="72"/>
      <c r="C24" s="73"/>
      <c r="D24" s="74"/>
      <c r="E24" s="75"/>
    </row>
    <row r="25" spans="1:5" ht="12.75" hidden="1">
      <c r="A25" s="76"/>
      <c r="B25" s="72"/>
      <c r="C25" s="73"/>
      <c r="D25" s="74"/>
      <c r="E25" s="75"/>
    </row>
    <row r="26" ht="22.5" customHeight="1"/>
    <row r="27" spans="2:5" ht="27" customHeight="1">
      <c r="B27" s="77" t="s">
        <v>110</v>
      </c>
      <c r="C27" s="77"/>
      <c r="D27" s="77" t="s">
        <v>111</v>
      </c>
      <c r="E27" s="49"/>
    </row>
    <row r="28" spans="2:5" ht="13.5" customHeight="1">
      <c r="B28" s="77"/>
      <c r="C28" s="77"/>
      <c r="D28" s="77"/>
      <c r="E28" s="49"/>
    </row>
    <row r="29" spans="2:5" ht="23.25" customHeight="1">
      <c r="B29" s="77" t="s">
        <v>112</v>
      </c>
      <c r="C29" s="78"/>
      <c r="D29" s="77" t="s">
        <v>113</v>
      </c>
      <c r="E29" s="49"/>
    </row>
    <row r="30" spans="2:5" ht="14.25" customHeight="1">
      <c r="B30" s="79"/>
      <c r="C30" s="78"/>
      <c r="D30" s="77"/>
      <c r="E30" s="49"/>
    </row>
    <row r="31" spans="2:4" ht="23.25" customHeight="1" hidden="1">
      <c r="B31" s="77" t="s">
        <v>114</v>
      </c>
      <c r="C31" s="78"/>
      <c r="D31" s="77" t="s">
        <v>115</v>
      </c>
    </row>
    <row r="32" s="77" customFormat="1" ht="3.75" customHeight="1">
      <c r="C32" s="78"/>
    </row>
    <row r="33" spans="2:4" ht="12.75">
      <c r="B33" s="77" t="s">
        <v>77</v>
      </c>
      <c r="D33" s="77" t="s">
        <v>78</v>
      </c>
    </row>
  </sheetData>
  <sheetProtection selectLockedCells="1" selectUnlockedCells="1"/>
  <mergeCells count="5">
    <mergeCell ref="A7:E7"/>
    <mergeCell ref="A8:E8"/>
    <mergeCell ref="A9:E9"/>
    <mergeCell ref="D11:E11"/>
    <mergeCell ref="E14:E21"/>
  </mergeCells>
  <printOptions horizontalCentered="1"/>
  <pageMargins left="0" right="0" top="0" bottom="0.32013888888888886" header="0.5118055555555555" footer="0.32013888888888886"/>
  <pageSetup horizontalDpi="300" verticalDpi="300" orientation="portrait" paperSize="9"/>
  <headerFooter alignWithMargins="0">
    <oddFooter>&amp;L&amp;"Comic Sans MS,Обычный"&amp;8&amp;Z&amp;F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F40"/>
  <sheetViews>
    <sheetView showGridLines="0" workbookViewId="0" topLeftCell="A1">
      <selection activeCell="G11" sqref="G11"/>
    </sheetView>
  </sheetViews>
  <sheetFormatPr defaultColWidth="9.00390625" defaultRowHeight="12.75"/>
  <cols>
    <col min="1" max="1" width="3.625" style="80" customWidth="1"/>
    <col min="2" max="2" width="35.125" style="80" customWidth="1"/>
    <col min="3" max="3" width="25.375" style="81" customWidth="1"/>
    <col min="4" max="4" width="15.50390625" style="82" customWidth="1"/>
    <col min="5" max="5" width="15.00390625" style="82" customWidth="1"/>
    <col min="6" max="6" width="11.50390625" style="80" customWidth="1"/>
    <col min="7" max="16384" width="9.125" style="80" customWidth="1"/>
  </cols>
  <sheetData>
    <row r="1" spans="3:5" s="83" customFormat="1" ht="12.75">
      <c r="C1" s="84"/>
      <c r="D1" s="85"/>
      <c r="E1" s="86" t="s">
        <v>79</v>
      </c>
    </row>
    <row r="2" spans="3:5" s="83" customFormat="1" ht="12.75">
      <c r="C2" s="84"/>
      <c r="D2" s="85"/>
      <c r="E2" s="86" t="s">
        <v>80</v>
      </c>
    </row>
    <row r="3" spans="3:5" s="83" customFormat="1" ht="12.75">
      <c r="C3" s="84"/>
      <c r="D3" s="85"/>
      <c r="E3" s="86" t="s">
        <v>116</v>
      </c>
    </row>
    <row r="6" spans="1:5" ht="38.25" customHeight="1">
      <c r="A6" s="87"/>
      <c r="B6" s="87"/>
      <c r="D6" s="88"/>
      <c r="E6" s="88"/>
    </row>
    <row r="7" spans="1:5" ht="12.75">
      <c r="A7" s="89" t="s">
        <v>117</v>
      </c>
      <c r="B7" s="89"/>
      <c r="C7" s="89"/>
      <c r="D7" s="89"/>
      <c r="E7" s="89"/>
    </row>
    <row r="8" spans="1:5" ht="12.75">
      <c r="A8" s="89" t="s">
        <v>4</v>
      </c>
      <c r="B8" s="89"/>
      <c r="C8" s="89"/>
      <c r="D8" s="89"/>
      <c r="E8" s="89"/>
    </row>
    <row r="9" spans="1:5" ht="31.5" customHeight="1">
      <c r="A9" s="87"/>
      <c r="B9" s="87"/>
      <c r="D9" s="88"/>
      <c r="E9" s="88"/>
    </row>
    <row r="10" spans="2:5" ht="12.75">
      <c r="B10" s="90" t="s">
        <v>5</v>
      </c>
      <c r="C10" s="90"/>
      <c r="D10" s="91">
        <v>42037</v>
      </c>
      <c r="E10" s="91"/>
    </row>
    <row r="11" spans="1:5" ht="31.5" customHeight="1">
      <c r="A11" s="92" t="s">
        <v>6</v>
      </c>
      <c r="B11" s="93" t="s">
        <v>7</v>
      </c>
      <c r="C11" s="94" t="s">
        <v>86</v>
      </c>
      <c r="D11" s="95" t="s">
        <v>118</v>
      </c>
      <c r="E11" s="95" t="s">
        <v>119</v>
      </c>
    </row>
    <row r="12" spans="1:5" ht="12.75">
      <c r="A12" s="92"/>
      <c r="B12" s="93"/>
      <c r="C12" s="94"/>
      <c r="D12" s="96" t="s">
        <v>120</v>
      </c>
      <c r="E12" s="96" t="s">
        <v>121</v>
      </c>
    </row>
    <row r="13" spans="1:6" s="83" customFormat="1" ht="12.75" customHeight="1" hidden="1">
      <c r="A13" s="97"/>
      <c r="B13" s="98" t="s">
        <v>122</v>
      </c>
      <c r="C13" s="98"/>
      <c r="D13" s="99"/>
      <c r="E13" s="100"/>
      <c r="F13" s="101"/>
    </row>
    <row r="14" spans="1:6" ht="12.75" hidden="1">
      <c r="A14" s="102">
        <v>1</v>
      </c>
      <c r="B14" s="103" t="s">
        <v>123</v>
      </c>
      <c r="C14" s="104" t="s">
        <v>124</v>
      </c>
      <c r="D14" s="105">
        <v>108800</v>
      </c>
      <c r="E14" s="106">
        <f>ROUND(D14*1.2,0)</f>
        <v>130560</v>
      </c>
      <c r="F14" s="101">
        <f>+ROUND(D14*1.008,-2)</f>
        <v>109700</v>
      </c>
    </row>
    <row r="15" spans="1:6" ht="12.75" hidden="1">
      <c r="A15" s="102">
        <v>2</v>
      </c>
      <c r="B15" s="103" t="s">
        <v>125</v>
      </c>
      <c r="C15" s="104" t="s">
        <v>126</v>
      </c>
      <c r="D15" s="105">
        <v>110700</v>
      </c>
      <c r="E15" s="106">
        <f>ROUND(D15*1.2,0)</f>
        <v>132840</v>
      </c>
      <c r="F15" s="101">
        <f>+ROUND(D15*1.008,-2)</f>
        <v>111600</v>
      </c>
    </row>
    <row r="16" spans="1:6" ht="12.75" hidden="1">
      <c r="A16" s="102">
        <v>3</v>
      </c>
      <c r="B16" s="103" t="s">
        <v>127</v>
      </c>
      <c r="C16" s="104" t="s">
        <v>128</v>
      </c>
      <c r="D16" s="105">
        <v>123200</v>
      </c>
      <c r="E16" s="106">
        <f>ROUND(D16*1.2,0)</f>
        <v>147840</v>
      </c>
      <c r="F16" s="101">
        <f>+ROUND(D16*1.008,-2)</f>
        <v>124200</v>
      </c>
    </row>
    <row r="17" spans="1:6" ht="12.75" hidden="1">
      <c r="A17" s="102">
        <v>4</v>
      </c>
      <c r="B17" s="103" t="s">
        <v>129</v>
      </c>
      <c r="C17" s="104" t="s">
        <v>130</v>
      </c>
      <c r="D17" s="105">
        <v>194200</v>
      </c>
      <c r="E17" s="106">
        <f>ROUND(D17*1.2,0)</f>
        <v>233040</v>
      </c>
      <c r="F17" s="101">
        <f>+ROUND(D17*1.008,-2)</f>
        <v>195800</v>
      </c>
    </row>
    <row r="18" spans="1:6" s="83" customFormat="1" ht="12.75" customHeight="1">
      <c r="A18" s="97"/>
      <c r="B18" s="98" t="s">
        <v>131</v>
      </c>
      <c r="C18" s="98"/>
      <c r="D18" s="99"/>
      <c r="E18" s="100"/>
      <c r="F18" s="101"/>
    </row>
    <row r="19" spans="1:6" ht="33.75" customHeight="1" hidden="1">
      <c r="A19" s="102">
        <v>1</v>
      </c>
      <c r="B19" s="107" t="s">
        <v>132</v>
      </c>
      <c r="C19" s="108" t="s">
        <v>133</v>
      </c>
      <c r="D19" s="109">
        <v>235000</v>
      </c>
      <c r="E19" s="109">
        <f>D19*1.2</f>
        <v>282000</v>
      </c>
      <c r="F19" s="101">
        <f>+ROUND(D19*1.008,-2)</f>
        <v>236900</v>
      </c>
    </row>
    <row r="20" spans="1:6" ht="20.25" customHeight="1">
      <c r="A20" s="110">
        <v>1</v>
      </c>
      <c r="B20" s="107" t="s">
        <v>134</v>
      </c>
      <c r="C20" s="111" t="s">
        <v>135</v>
      </c>
      <c r="D20" s="109">
        <f>+'[5]Данные'!$Z9</f>
        <v>760000</v>
      </c>
      <c r="E20" s="109">
        <f>D20*1.2</f>
        <v>912000</v>
      </c>
      <c r="F20" s="101"/>
    </row>
    <row r="21" spans="1:6" ht="19.5" customHeight="1">
      <c r="A21" s="110">
        <v>2</v>
      </c>
      <c r="B21" s="107" t="s">
        <v>134</v>
      </c>
      <c r="C21" s="111" t="s">
        <v>136</v>
      </c>
      <c r="D21" s="109">
        <f>+'[5]Данные'!$Z10</f>
        <v>760000</v>
      </c>
      <c r="E21" s="109">
        <f>D21*1.2</f>
        <v>912000</v>
      </c>
      <c r="F21" s="101"/>
    </row>
    <row r="22" spans="1:6" ht="12.75">
      <c r="A22" s="110">
        <v>3</v>
      </c>
      <c r="B22" s="107" t="s">
        <v>137</v>
      </c>
      <c r="C22" s="108" t="s">
        <v>138</v>
      </c>
      <c r="D22" s="109">
        <f>+'[5]Данные'!$Z11</f>
        <v>1110000</v>
      </c>
      <c r="E22" s="109">
        <f>D22*1.2</f>
        <v>1332000</v>
      </c>
      <c r="F22" s="101"/>
    </row>
    <row r="23" spans="1:6" ht="18.75" customHeight="1">
      <c r="A23" s="102">
        <v>4</v>
      </c>
      <c r="B23" s="107" t="s">
        <v>139</v>
      </c>
      <c r="C23" s="111" t="s">
        <v>140</v>
      </c>
      <c r="D23" s="109">
        <f>+'[5]Данные'!$Z12</f>
        <v>1470000</v>
      </c>
      <c r="E23" s="109">
        <f>D23*1.2</f>
        <v>1764000</v>
      </c>
      <c r="F23" s="101"/>
    </row>
    <row r="24" spans="1:6" ht="18" customHeight="1">
      <c r="A24" s="102">
        <v>5</v>
      </c>
      <c r="B24" s="107" t="s">
        <v>141</v>
      </c>
      <c r="C24" s="111" t="s">
        <v>142</v>
      </c>
      <c r="D24" s="109">
        <f>+'[5]Данные'!$Z13</f>
        <v>1470000</v>
      </c>
      <c r="E24" s="109">
        <f>D24*1.2</f>
        <v>1764000</v>
      </c>
      <c r="F24" s="101"/>
    </row>
    <row r="25" spans="1:6" ht="18" customHeight="1">
      <c r="A25" s="102">
        <v>6</v>
      </c>
      <c r="B25" s="107" t="s">
        <v>143</v>
      </c>
      <c r="C25" s="111" t="s">
        <v>144</v>
      </c>
      <c r="D25" s="109">
        <f>+'[5]Данные'!$Z14</f>
        <v>1520000</v>
      </c>
      <c r="E25" s="109">
        <f>D25*1.2</f>
        <v>1824000</v>
      </c>
      <c r="F25" s="101"/>
    </row>
    <row r="26" spans="1:6" ht="12.75">
      <c r="A26" s="102">
        <v>7</v>
      </c>
      <c r="B26" s="107" t="s">
        <v>145</v>
      </c>
      <c r="C26" s="108" t="s">
        <v>146</v>
      </c>
      <c r="D26" s="109">
        <f>+'[5]Данные'!$Z15</f>
        <v>1716000</v>
      </c>
      <c r="E26" s="109">
        <f>D26*1.2</f>
        <v>2059200</v>
      </c>
      <c r="F26" s="101"/>
    </row>
    <row r="27" spans="1:6" ht="12.75">
      <c r="A27" s="93">
        <v>8</v>
      </c>
      <c r="B27" s="107" t="s">
        <v>147</v>
      </c>
      <c r="C27" s="108" t="s">
        <v>148</v>
      </c>
      <c r="D27" s="109">
        <f>+'[5]Данные'!$Z16</f>
        <v>1716000</v>
      </c>
      <c r="E27" s="109">
        <f>D27*1.2</f>
        <v>2059200</v>
      </c>
      <c r="F27" s="101"/>
    </row>
    <row r="28" spans="1:5" s="83" customFormat="1" ht="12.75">
      <c r="A28" s="102">
        <v>9</v>
      </c>
      <c r="B28" s="107" t="s">
        <v>149</v>
      </c>
      <c r="C28" s="111" t="s">
        <v>150</v>
      </c>
      <c r="D28" s="109">
        <f>+'[5]Данные'!$Z17</f>
        <v>1767000</v>
      </c>
      <c r="E28" s="109">
        <f>D28*1.2</f>
        <v>2120400</v>
      </c>
    </row>
    <row r="29" spans="1:5" ht="18.75" customHeight="1">
      <c r="A29" s="102">
        <v>10</v>
      </c>
      <c r="B29" s="107" t="s">
        <v>151</v>
      </c>
      <c r="C29" s="111" t="s">
        <v>152</v>
      </c>
      <c r="D29" s="109">
        <f>+'[5]Данные'!$Z18</f>
        <v>1800000</v>
      </c>
      <c r="E29" s="109">
        <f>D29*1.2</f>
        <v>2160000</v>
      </c>
    </row>
    <row r="30" spans="1:5" ht="18.75" customHeight="1">
      <c r="A30" s="102">
        <v>11</v>
      </c>
      <c r="B30" s="107" t="s">
        <v>153</v>
      </c>
      <c r="C30" s="111" t="s">
        <v>154</v>
      </c>
      <c r="D30" s="109">
        <f>+'[5]Данные'!$Z19</f>
        <v>12120000</v>
      </c>
      <c r="E30" s="109">
        <f>D30*1.2</f>
        <v>14544000</v>
      </c>
    </row>
    <row r="31" spans="1:5" ht="18.75" customHeight="1">
      <c r="A31" s="102">
        <v>12</v>
      </c>
      <c r="B31" s="107" t="s">
        <v>155</v>
      </c>
      <c r="C31" s="111" t="s">
        <v>156</v>
      </c>
      <c r="D31" s="109">
        <f>+'[5]Данные'!$Z20</f>
        <v>160000</v>
      </c>
      <c r="E31" s="109">
        <f>D31*1.2</f>
        <v>192000</v>
      </c>
    </row>
    <row r="32" spans="1:5" ht="18.75" customHeight="1">
      <c r="A32" s="102">
        <v>13</v>
      </c>
      <c r="B32" s="107" t="s">
        <v>157</v>
      </c>
      <c r="C32" s="111" t="s">
        <v>158</v>
      </c>
      <c r="D32" s="109">
        <f>+'[5]Данные'!$Z21</f>
        <v>25000</v>
      </c>
      <c r="E32" s="109">
        <f>D32*1.2</f>
        <v>30000</v>
      </c>
    </row>
    <row r="33" spans="1:5" ht="18.75" customHeight="1">
      <c r="A33" s="102">
        <v>14</v>
      </c>
      <c r="B33" s="107" t="s">
        <v>159</v>
      </c>
      <c r="C33" s="111" t="s">
        <v>160</v>
      </c>
      <c r="D33" s="109">
        <f>+'[5]Данные'!$Z22</f>
        <v>20500</v>
      </c>
      <c r="E33" s="109">
        <f>D33*1.2</f>
        <v>24600</v>
      </c>
    </row>
    <row r="34" spans="1:5" ht="18.75" customHeight="1">
      <c r="A34" s="102">
        <v>15</v>
      </c>
      <c r="B34" s="107" t="s">
        <v>161</v>
      </c>
      <c r="C34" s="111" t="s">
        <v>162</v>
      </c>
      <c r="D34" s="109">
        <f>+'[5]Данные'!$Z23</f>
        <v>13000000</v>
      </c>
      <c r="E34" s="109">
        <f>D34*1.2</f>
        <v>15600000</v>
      </c>
    </row>
    <row r="35" spans="1:5" ht="18.75" customHeight="1">
      <c r="A35" s="112"/>
      <c r="B35" s="113"/>
      <c r="C35" s="114"/>
      <c r="D35" s="115"/>
      <c r="E35" s="115"/>
    </row>
    <row r="36" spans="2:4" ht="12.75">
      <c r="B36" s="116" t="s">
        <v>163</v>
      </c>
      <c r="D36" s="116" t="s">
        <v>164</v>
      </c>
    </row>
    <row r="37" spans="2:4" ht="12.75">
      <c r="B37" s="116"/>
      <c r="C37" s="84"/>
      <c r="D37" s="116"/>
    </row>
    <row r="38" spans="2:4" ht="12.75">
      <c r="B38" s="116" t="s">
        <v>77</v>
      </c>
      <c r="D38" s="116" t="s">
        <v>78</v>
      </c>
    </row>
    <row r="40" spans="2:5" ht="12.75">
      <c r="B40" s="83" t="s">
        <v>75</v>
      </c>
      <c r="C40" s="84"/>
      <c r="D40" s="85" t="s">
        <v>76</v>
      </c>
      <c r="E40" s="85"/>
    </row>
  </sheetData>
  <sheetProtection selectLockedCells="1" selectUnlockedCells="1"/>
  <mergeCells count="9">
    <mergeCell ref="A7:E7"/>
    <mergeCell ref="A8:E8"/>
    <mergeCell ref="D10:E10"/>
    <mergeCell ref="A11:A12"/>
    <mergeCell ref="B11:B12"/>
    <mergeCell ref="C11:C12"/>
    <mergeCell ref="D11:E11"/>
    <mergeCell ref="B13:C13"/>
    <mergeCell ref="B18:C18"/>
  </mergeCells>
  <printOptions horizontalCentered="1"/>
  <pageMargins left="0" right="0" top="0" bottom="0.4" header="0.5118055555555555" footer="0.4"/>
  <pageSetup horizontalDpi="300" verticalDpi="300" orientation="portrait" paperSize="9"/>
  <headerFooter alignWithMargins="0">
    <oddFooter>&amp;L&amp;"Arial,Обычный"&amp;8&amp;Z&amp;F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2.00390625" defaultRowHeight="12.75"/>
  <cols>
    <col min="1" max="16384" width="11.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2.00390625" defaultRowHeight="12.75"/>
  <cols>
    <col min="1" max="16384" width="11.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Корнелюк</dc:creator>
  <cp:keywords/>
  <dc:description/>
  <cp:lastModifiedBy/>
  <cp:lastPrinted>2015-02-03T06:33:34Z</cp:lastPrinted>
  <dcterms:created xsi:type="dcterms:W3CDTF">2006-12-05T11:56:48Z</dcterms:created>
  <dcterms:modified xsi:type="dcterms:W3CDTF">2015-02-12T07:52:25Z</dcterms:modified>
  <cp:category/>
  <cp:version/>
  <cp:contentType/>
  <cp:contentStatus/>
  <cp:revision>1</cp:revision>
</cp:coreProperties>
</file>